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erver\userdata$\Natasha\Documents\2024\1 stories\4 April\"/>
    </mc:Choice>
  </mc:AlternateContent>
  <xr:revisionPtr revIDLastSave="0" documentId="8_{B2E51FA7-37A6-425F-A9DB-1EB4FFA852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 Den 2024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6" i="1" l="1"/>
  <c r="N156" i="1" s="1"/>
  <c r="M155" i="1"/>
  <c r="N155" i="1" s="1"/>
  <c r="M154" i="1"/>
  <c r="N154" i="1" s="1"/>
  <c r="L133" i="1"/>
  <c r="L132" i="1"/>
  <c r="L131" i="1"/>
  <c r="L130" i="1"/>
  <c r="L128" i="1"/>
  <c r="M123" i="1"/>
  <c r="L123" i="1" s="1"/>
  <c r="M122" i="1"/>
  <c r="L122" i="1" s="1"/>
  <c r="M121" i="1"/>
  <c r="L121" i="1" s="1"/>
  <c r="M120" i="1"/>
  <c r="L120" i="1" s="1"/>
  <c r="L113" i="1"/>
  <c r="L112" i="1"/>
  <c r="L111" i="1"/>
  <c r="L110" i="1"/>
  <c r="Y101" i="1"/>
  <c r="L49" i="1" s="1"/>
  <c r="Y100" i="1"/>
  <c r="L47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AG98" i="1"/>
  <c r="AE98" i="1"/>
  <c r="AD98" i="1"/>
  <c r="AG97" i="1"/>
  <c r="AE97" i="1"/>
  <c r="AD97" i="1"/>
  <c r="AG96" i="1"/>
  <c r="AE96" i="1"/>
  <c r="AD96" i="1"/>
  <c r="AG95" i="1"/>
  <c r="AE95" i="1"/>
  <c r="AD95" i="1"/>
  <c r="AG94" i="1"/>
  <c r="AE94" i="1"/>
  <c r="AD94" i="1"/>
  <c r="AG93" i="1"/>
  <c r="AE93" i="1"/>
  <c r="AD93" i="1"/>
  <c r="AG92" i="1"/>
  <c r="AE92" i="1"/>
  <c r="AD92" i="1"/>
  <c r="AG91" i="1"/>
  <c r="AE91" i="1"/>
  <c r="AD91" i="1"/>
  <c r="AG90" i="1"/>
  <c r="AE90" i="1"/>
  <c r="AD90" i="1"/>
  <c r="AG89" i="1"/>
  <c r="AE89" i="1"/>
  <c r="AD89" i="1"/>
  <c r="AG88" i="1"/>
  <c r="AE88" i="1"/>
  <c r="AD88" i="1"/>
  <c r="AG87" i="1"/>
  <c r="AE87" i="1"/>
  <c r="AD87" i="1"/>
  <c r="AG86" i="1"/>
  <c r="AE86" i="1"/>
  <c r="AD86" i="1"/>
  <c r="AG85" i="1"/>
  <c r="AE85" i="1"/>
  <c r="AD85" i="1"/>
  <c r="AG84" i="1"/>
  <c r="AE84" i="1"/>
  <c r="AD84" i="1"/>
  <c r="AG83" i="1"/>
  <c r="AE83" i="1"/>
  <c r="AD83" i="1"/>
  <c r="AG82" i="1"/>
  <c r="AE82" i="1"/>
  <c r="AD82" i="1"/>
  <c r="AG81" i="1"/>
  <c r="AE81" i="1"/>
  <c r="AD81" i="1"/>
  <c r="AG80" i="1"/>
  <c r="AE80" i="1"/>
  <c r="AD80" i="1"/>
  <c r="AG79" i="1"/>
  <c r="AE79" i="1"/>
  <c r="AD79" i="1"/>
  <c r="AG78" i="1"/>
  <c r="AE78" i="1"/>
  <c r="AD78" i="1"/>
  <c r="AG77" i="1"/>
  <c r="AE77" i="1"/>
  <c r="AD77" i="1"/>
  <c r="AG76" i="1"/>
  <c r="AE76" i="1"/>
  <c r="AD76" i="1"/>
  <c r="AG75" i="1"/>
  <c r="AE75" i="1"/>
  <c r="AD75" i="1"/>
  <c r="AG74" i="1"/>
  <c r="AE74" i="1"/>
  <c r="AD74" i="1"/>
  <c r="AG73" i="1"/>
  <c r="AE73" i="1"/>
  <c r="AD73" i="1"/>
  <c r="AG72" i="1"/>
  <c r="AE72" i="1"/>
  <c r="AD72" i="1"/>
  <c r="AG71" i="1"/>
  <c r="AE71" i="1"/>
  <c r="AD71" i="1"/>
  <c r="AG70" i="1"/>
  <c r="AE70" i="1"/>
  <c r="AD70" i="1"/>
  <c r="AG69" i="1"/>
  <c r="AE69" i="1"/>
  <c r="AD69" i="1"/>
  <c r="AG68" i="1"/>
  <c r="AE68" i="1"/>
  <c r="AD68" i="1"/>
  <c r="AG67" i="1"/>
  <c r="AE67" i="1"/>
  <c r="AD67" i="1"/>
  <c r="G56" i="1"/>
  <c r="D56" i="1"/>
  <c r="J37" i="1"/>
  <c r="K37" i="1" s="1"/>
  <c r="H37" i="1"/>
  <c r="I37" i="1" s="1"/>
  <c r="G37" i="1"/>
  <c r="F37" i="1"/>
  <c r="E37" i="1"/>
  <c r="D37" i="1"/>
  <c r="J36" i="1"/>
  <c r="K36" i="1" s="1"/>
  <c r="H36" i="1"/>
  <c r="I36" i="1" s="1"/>
  <c r="J35" i="1"/>
  <c r="K35" i="1" s="1"/>
  <c r="H35" i="1"/>
  <c r="I35" i="1" s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L17" i="1"/>
  <c r="AH91" i="1" l="1"/>
  <c r="U34" i="1"/>
  <c r="AH97" i="1"/>
  <c r="AH80" i="1"/>
  <c r="AH88" i="1"/>
  <c r="AH67" i="1"/>
  <c r="AH94" i="1"/>
  <c r="AH76" i="1"/>
  <c r="AH84" i="1"/>
  <c r="Y56" i="1"/>
  <c r="AH79" i="1"/>
  <c r="AH95" i="1"/>
  <c r="AH98" i="1"/>
  <c r="AH77" i="1"/>
  <c r="AH85" i="1"/>
  <c r="AH96" i="1"/>
  <c r="AH83" i="1"/>
  <c r="AH70" i="1"/>
  <c r="AH78" i="1"/>
  <c r="AH86" i="1"/>
  <c r="AH81" i="1"/>
  <c r="AH89" i="1"/>
  <c r="U35" i="1"/>
  <c r="AH92" i="1"/>
  <c r="AH87" i="1"/>
  <c r="AH74" i="1"/>
  <c r="AH82" i="1"/>
  <c r="AH90" i="1"/>
  <c r="AH93" i="1"/>
  <c r="L135" i="1"/>
  <c r="L124" i="1"/>
  <c r="M153" i="1" s="1"/>
  <c r="L116" i="1"/>
  <c r="Y102" i="1"/>
  <c r="L48" i="1" s="1"/>
  <c r="W48" i="1" s="1"/>
  <c r="Y48" i="1" s="1"/>
  <c r="AH75" i="1"/>
  <c r="AH73" i="1"/>
  <c r="AH72" i="1"/>
  <c r="AH71" i="1"/>
  <c r="AH69" i="1"/>
  <c r="AH68" i="1"/>
  <c r="L42" i="1"/>
  <c r="W49" i="1"/>
  <c r="Y49" i="1" s="1"/>
  <c r="L36" i="1"/>
  <c r="L35" i="1"/>
  <c r="M152" i="1" l="1"/>
  <c r="N152" i="1" s="1"/>
  <c r="N153" i="1"/>
  <c r="M37" i="1"/>
  <c r="S36" i="1" s="1"/>
  <c r="U36" i="1" s="1"/>
  <c r="L137" i="1"/>
  <c r="M137" i="1" s="1"/>
  <c r="Y103" i="1"/>
  <c r="L43" i="1" s="1"/>
  <c r="W43" i="1" s="1"/>
  <c r="Y43" i="1" s="1"/>
  <c r="O156" i="1" l="1"/>
  <c r="Y58" i="1"/>
  <c r="V139" i="1" s="1"/>
  <c r="T139" i="1" s="1"/>
  <c r="M160" i="1" l="1"/>
  <c r="M162" i="1"/>
  <c r="O158" i="1"/>
  <c r="M150" i="1"/>
  <c r="N150" i="1" s="1"/>
  <c r="N149" i="1" s="1"/>
  <c r="M149" i="1" s="1"/>
  <c r="N158" i="1" l="1"/>
  <c r="M158" i="1" s="1"/>
</calcChain>
</file>

<file path=xl/sharedStrings.xml><?xml version="1.0" encoding="utf-8"?>
<sst xmlns="http://schemas.openxmlformats.org/spreadsheetml/2006/main" count="161" uniqueCount="139">
  <si>
    <t xml:space="preserve">MEERKAT STAR DEN    2024 </t>
  </si>
  <si>
    <t>DEN DETAILS</t>
  </si>
  <si>
    <t>Full name of Den:</t>
  </si>
  <si>
    <t>Please fill this in exactly as it is to be recorded on the final certificate</t>
  </si>
  <si>
    <t>Region:</t>
  </si>
  <si>
    <t>District:</t>
  </si>
  <si>
    <t>Den Scouter:</t>
  </si>
  <si>
    <t>ADMINISTRATION</t>
  </si>
  <si>
    <t>Please mark with "x"</t>
  </si>
  <si>
    <t>YES</t>
  </si>
  <si>
    <t>NO</t>
  </si>
  <si>
    <r>
      <rPr>
        <sz val="13"/>
        <color indexed="8"/>
        <rFont val="Verdana"/>
        <family val="2"/>
      </rPr>
      <t xml:space="preserve">Does your Den use Scouts.Digital? </t>
    </r>
    <r>
      <rPr>
        <b/>
        <sz val="13"/>
        <color indexed="11"/>
        <rFont val="Verdana"/>
        <family val="2"/>
      </rPr>
      <t>(Scoring points is 5 for YES)</t>
    </r>
  </si>
  <si>
    <t>TOTAL</t>
  </si>
  <si>
    <t>Number of Meerkats</t>
  </si>
  <si>
    <t>No. of Meerkats that continued from 2023:</t>
  </si>
  <si>
    <t>No. of Meerkats Burrowed up in 2024:</t>
  </si>
  <si>
    <t>No. Of new Meerkats invested in 2024:</t>
  </si>
  <si>
    <t>Still involved in the Den as at Dec 2024:</t>
  </si>
  <si>
    <t>ATTENDANCE</t>
  </si>
  <si>
    <t>Scoring Scale: 40% or more (1 point), 50% or more (2 points), 60% or more (3 points), 70% or more (4 points), 80% or more (5 points)</t>
  </si>
  <si>
    <t>Date</t>
  </si>
  <si>
    <t>Invested</t>
  </si>
  <si>
    <t>Present</t>
  </si>
  <si>
    <t>Average No of Invested Meerkats:</t>
  </si>
  <si>
    <t>Average No. of Meerkats Present:</t>
  </si>
  <si>
    <t>CHALLENGE, INTEREST AND ADVANCEMENT BADGES</t>
  </si>
  <si>
    <t>ADVANCEMENTS</t>
  </si>
  <si>
    <t>Scoring Scale: 25% or more (1 points), 40% or more (2 points), 55% or more (3 points), 70% or more (4 points), 75% or more (5 points)</t>
  </si>
  <si>
    <t>Total No. of Meerkats during 12 month period:</t>
  </si>
  <si>
    <t>No. of Meerkats that have achieved at least 2 advancement badges</t>
  </si>
  <si>
    <t>SUBTOTAL</t>
  </si>
  <si>
    <t>Each Meerkat should complete 2 advancement badges per year (including Membership Badge, Bronze Star, Silver Star, Gold Star, Burrowing Up)</t>
  </si>
  <si>
    <t>CHALLENGE AND INTEREST BADGES</t>
  </si>
  <si>
    <t>Scoring Scale: 15% or more (1 points), 30% or more (2 points), 50% or more (3 points), 65% or more (4 points), 75% or more (5 points)</t>
  </si>
  <si>
    <t>No of Meerkats who have gained five challenge badges</t>
  </si>
  <si>
    <t>No of Meerkats who have gained four interest badges:</t>
  </si>
  <si>
    <t>Each Meerkat should gain at least 4 interest badges per year</t>
  </si>
  <si>
    <t>Provide the total of the badges earned for the review period. 2 Points per category earned</t>
  </si>
  <si>
    <t xml:space="preserve">Only enter numbers where applicable, otherwise leave blank. </t>
  </si>
  <si>
    <t>Gold Star</t>
  </si>
  <si>
    <t>Burrowing Up Badge</t>
  </si>
  <si>
    <r>
      <t xml:space="preserve">RECORD OF ADVANCEMENT &amp; INTEREST BADGES </t>
    </r>
    <r>
      <rPr>
        <b/>
        <sz val="13"/>
        <color rgb="FFFF0000"/>
        <rFont val="Verdana"/>
        <family val="2"/>
      </rPr>
      <t>(INCLUDE ALL MEERKATS WHO HAVE BEEN PART OF THE DEN IN THE YEAR)</t>
    </r>
  </si>
  <si>
    <r>
      <rPr>
        <b/>
        <sz val="13"/>
        <color indexed="8"/>
        <rFont val="Verdana"/>
        <family val="2"/>
      </rPr>
      <t xml:space="preserve">Note: </t>
    </r>
    <r>
      <rPr>
        <sz val="13"/>
        <color indexed="8"/>
        <rFont val="Verdana"/>
        <family val="2"/>
      </rPr>
      <t xml:space="preserve">Interest Badge record the total number earned by the Meerkat </t>
    </r>
    <r>
      <rPr>
        <b/>
        <sz val="13"/>
        <color indexed="8"/>
        <rFont val="Verdana"/>
        <family val="2"/>
      </rPr>
      <t>in the period under review</t>
    </r>
  </si>
  <si>
    <r>
      <rPr>
        <b/>
        <sz val="13"/>
        <color indexed="11"/>
        <rFont val="Verdana"/>
        <family val="2"/>
      </rPr>
      <t>Note</t>
    </r>
    <r>
      <rPr>
        <b/>
        <sz val="13"/>
        <color indexed="8"/>
        <rFont val="Verdana"/>
        <family val="2"/>
      </rPr>
      <t xml:space="preserve">: </t>
    </r>
    <r>
      <rPr>
        <sz val="13"/>
        <color indexed="8"/>
        <rFont val="Verdana"/>
        <family val="2"/>
      </rPr>
      <t xml:space="preserve">For Challenge Badges and Advancement Badges mark with an “X” if completed </t>
    </r>
    <r>
      <rPr>
        <b/>
        <sz val="13"/>
        <color indexed="8"/>
        <rFont val="Verdana"/>
        <family val="2"/>
      </rPr>
      <t xml:space="preserve">in period under review. </t>
    </r>
  </si>
  <si>
    <r>
      <rPr>
        <b/>
        <sz val="13"/>
        <color indexed="11"/>
        <rFont val="Verdana"/>
        <family val="2"/>
      </rPr>
      <t>Note</t>
    </r>
    <r>
      <rPr>
        <b/>
        <sz val="13"/>
        <color indexed="8"/>
        <rFont val="Verdana"/>
        <family val="2"/>
      </rPr>
      <t xml:space="preserve">: When loading the dates under Invested please use the format </t>
    </r>
    <r>
      <rPr>
        <b/>
        <sz val="13"/>
        <color indexed="11"/>
        <rFont val="Verdana"/>
        <family val="2"/>
      </rPr>
      <t>YYYY/MM/DD</t>
    </r>
  </si>
  <si>
    <t>INVESTED DATE</t>
  </si>
  <si>
    <t>BODY AND MIND</t>
  </si>
  <si>
    <t>LIFE SKILLS</t>
  </si>
  <si>
    <t>LIVING WITH NATURE</t>
  </si>
  <si>
    <t>SCOUTCRAFT</t>
  </si>
  <si>
    <t>SERVICE</t>
  </si>
  <si>
    <t>SOCIAL</t>
  </si>
  <si>
    <t>Interest Badges (Number)</t>
  </si>
  <si>
    <t>ADVANCEMENT</t>
  </si>
  <si>
    <t>Healthy Eating</t>
  </si>
  <si>
    <t>Keep Fit</t>
  </si>
  <si>
    <t>Puzzles</t>
  </si>
  <si>
    <t>First Aid</t>
  </si>
  <si>
    <t>Handcraft</t>
  </si>
  <si>
    <t>Safety</t>
  </si>
  <si>
    <t>Gardening</t>
  </si>
  <si>
    <t>Nature</t>
  </si>
  <si>
    <t>Recycling</t>
  </si>
  <si>
    <t>Adventure</t>
  </si>
  <si>
    <t>Hiking</t>
  </si>
  <si>
    <t>Observer</t>
  </si>
  <si>
    <t>Community</t>
  </si>
  <si>
    <t>Little Helper</t>
  </si>
  <si>
    <t>Standing Tall</t>
  </si>
  <si>
    <t>Enter- taining</t>
  </si>
  <si>
    <t>Proudly South African</t>
  </si>
  <si>
    <t>World around us</t>
  </si>
  <si>
    <t>Member-ship</t>
  </si>
  <si>
    <t>Bronze Star</t>
  </si>
  <si>
    <t>Silver Star</t>
  </si>
  <si>
    <t>Burrow-ing Up</t>
  </si>
  <si>
    <t>Challenge Badges earned</t>
  </si>
  <si>
    <t>Advancement Earned</t>
  </si>
  <si>
    <t>Counter</t>
  </si>
  <si>
    <t>Invest date</t>
  </si>
  <si>
    <t>Final adv</t>
  </si>
  <si>
    <t>TOTALS:</t>
  </si>
  <si>
    <t>Total Number of Meerkats during the period under review</t>
  </si>
  <si>
    <t>Number of Meerkats who gained 4 Interest Badges in the year under review</t>
  </si>
  <si>
    <t>Number of Meerkats who gained at least 5 challenge badges in the year under review</t>
  </si>
  <si>
    <t>Number of Meerkats who advanced at least 2 levels in the year under review</t>
  </si>
  <si>
    <t>LEADERSHIP AND PROGRAMME PLANNING IN YOUR DEN</t>
  </si>
  <si>
    <t>Highest level of training completed</t>
  </si>
  <si>
    <t xml:space="preserve">Note: Each Scouter/Helper must have been with the Den for a minimum of 6 months. </t>
  </si>
  <si>
    <t>REQUIREMENT</t>
  </si>
  <si>
    <t>NUMBER</t>
  </si>
  <si>
    <t>POINTS</t>
  </si>
  <si>
    <t>Limited Warrant (IAL)</t>
  </si>
  <si>
    <t xml:space="preserve">Meerkat Warrant </t>
  </si>
  <si>
    <t>Den Helpers</t>
  </si>
  <si>
    <r>
      <rPr>
        <sz val="13"/>
        <color indexed="8"/>
        <rFont val="Verdana"/>
        <family val="2"/>
      </rPr>
      <t xml:space="preserve">Meerkat Instructors
</t>
    </r>
    <r>
      <rPr>
        <i/>
        <sz val="13"/>
        <color indexed="8"/>
        <rFont val="Verdana"/>
        <family val="2"/>
      </rPr>
      <t>(Age 14 and helping  6 months or more)</t>
    </r>
  </si>
  <si>
    <t>Max 12 points</t>
  </si>
  <si>
    <t>Scoring scale: Meerkat Instructors 1 point each, Den Helpers = 2 points, Limited Warrant = 3 points, Meerkat Warrant - 5 points</t>
  </si>
  <si>
    <t>What outings did your Meerkats attend as a Den?</t>
  </si>
  <si>
    <t>Scoring scale 3 points per outing (Max 12)</t>
  </si>
  <si>
    <t>TERM</t>
  </si>
  <si>
    <t>DETAILS</t>
  </si>
  <si>
    <t>Activities</t>
  </si>
  <si>
    <t xml:space="preserve">Did your Den take part in an activity with another Den? If yes, which Den? </t>
  </si>
  <si>
    <t>Did your Den partake in a National Event? Eg. National Camp</t>
  </si>
  <si>
    <t>Did your Den partake in a Regional Event? Eg. Mob Day</t>
  </si>
  <si>
    <t>Did your Den partake in the National Meerkat Challenge?</t>
  </si>
  <si>
    <t>Did you report on your Den activities either in print (local newspaper etc) or online (Facebook/Instagram etc)</t>
  </si>
  <si>
    <t>ASSESSMENT TOTAL</t>
  </si>
  <si>
    <t>GRAND TOTAL   ……/65</t>
  </si>
  <si>
    <t>Star Den Assessment Form</t>
  </si>
  <si>
    <t xml:space="preserve">AWARD RECOMMENDED: </t>
  </si>
  <si>
    <t>GOLD STAR CERTIFICATE</t>
  </si>
  <si>
    <t>Grand Total above 80% and achieve a minimum of 50% in EVERY section:</t>
  </si>
  <si>
    <t>Have you had an average of 5 or more Meerkats over a 12 month period?</t>
  </si>
  <si>
    <t>Has the Den gone on at least 2 outings in the year?</t>
  </si>
  <si>
    <t>Do you currently have at least 1 fully Warranted Den Scouter?</t>
  </si>
  <si>
    <t>SILVER STAR CERTIFICATE</t>
  </si>
  <si>
    <t>GRAND TOTAL BETWEEN 70-79%</t>
  </si>
  <si>
    <t>BRONZE STAR CERTIFICATE</t>
  </si>
  <si>
    <t>GRAND TOTAL BETWEEN 60-69%</t>
  </si>
  <si>
    <t>PARTICIPATION CERTIFICATE</t>
  </si>
  <si>
    <t>GRAND TOTAL LESS THAN 60%</t>
  </si>
  <si>
    <t>Evaluators Comments</t>
  </si>
  <si>
    <t>EVALUATOR:</t>
  </si>
  <si>
    <t>Full Name:</t>
  </si>
  <si>
    <t xml:space="preserve">Position: </t>
  </si>
  <si>
    <t>Date of First Evaluation:</t>
  </si>
  <si>
    <t xml:space="preserve">Date of Final Evaluation: </t>
  </si>
  <si>
    <t xml:space="preserve">Signature: </t>
  </si>
  <si>
    <t>Phone No:</t>
  </si>
  <si>
    <t xml:space="preserve">Email: </t>
  </si>
  <si>
    <r>
      <t xml:space="preserve">When did your Den Start? </t>
    </r>
    <r>
      <rPr>
        <b/>
        <sz val="12"/>
        <color indexed="12"/>
        <rFont val="Verdana"/>
        <family val="2"/>
      </rPr>
      <t>MM/YYYY</t>
    </r>
  </si>
  <si>
    <r>
      <t xml:space="preserve">Are all your adult leaders registered on Scouts Digital? </t>
    </r>
    <r>
      <rPr>
        <b/>
        <sz val="13"/>
        <color rgb="FFFF0000"/>
        <rFont val="Verdana"/>
        <family val="2"/>
      </rPr>
      <t>(No points, prerequisite for Gold Star)</t>
    </r>
  </si>
  <si>
    <r>
      <rPr>
        <b/>
        <sz val="13"/>
        <color indexed="8"/>
        <rFont val="Verdana"/>
        <family val="2"/>
      </rPr>
      <t xml:space="preserve">AND </t>
    </r>
    <r>
      <rPr>
        <sz val="13"/>
        <color indexed="8"/>
        <rFont val="Verdana"/>
        <family val="2"/>
      </rPr>
      <t>answer 'YES' to ALL of the following questions</t>
    </r>
  </si>
  <si>
    <t>Are all your adult leaders registered on Scouts Digital?</t>
  </si>
  <si>
    <t>Did your Den participate in the National Challenge?</t>
  </si>
  <si>
    <t>MEERKAT FIRST NAME ONLY</t>
  </si>
  <si>
    <t>SUMMARY OF GOLD STAR AND BURROWING UP  BADGES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</si>
</sst>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yyyy\-mm\-dd"/>
    <numFmt numFmtId="166" formatCode="dd&quot; &quot;mmmm&quot; &quot;yyyy"/>
  </numFmts>
  <fonts count="46" x14ac:knownFonts="1">
    <font>
      <sz val="11"/>
      <color indexed="8"/>
      <name val="Calibri"/>
    </font>
    <font>
      <sz val="13"/>
      <color indexed="8"/>
      <name val="Verdana"/>
      <family val="2"/>
    </font>
    <font>
      <b/>
      <sz val="18"/>
      <color indexed="8"/>
      <name val="Verdana"/>
      <family val="2"/>
    </font>
    <font>
      <b/>
      <sz val="17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b/>
      <sz val="13"/>
      <color indexed="11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13"/>
      <color indexed="12"/>
      <name val="Verdana"/>
      <family val="2"/>
    </font>
    <font>
      <i/>
      <sz val="13"/>
      <color indexed="11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3"/>
      <color indexed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i/>
      <sz val="13"/>
      <color indexed="11"/>
      <name val="Verdana"/>
      <family val="2"/>
    </font>
    <font>
      <b/>
      <sz val="12"/>
      <color indexed="8"/>
      <name val="Verdana"/>
      <family val="2"/>
    </font>
    <font>
      <sz val="3"/>
      <color indexed="8"/>
      <name val="Verdana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8"/>
      <color indexed="10"/>
      <name val="Verdana"/>
      <family val="2"/>
    </font>
    <font>
      <b/>
      <sz val="7"/>
      <color indexed="10"/>
      <name val="Calibri"/>
      <family val="2"/>
    </font>
    <font>
      <sz val="8"/>
      <color indexed="10"/>
      <name val="Calibri"/>
      <family val="2"/>
    </font>
    <font>
      <sz val="11"/>
      <color indexed="10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Calibri"/>
      <family val="2"/>
    </font>
    <font>
      <sz val="13"/>
      <color indexed="11"/>
      <name val="Verdana"/>
      <family val="2"/>
    </font>
    <font>
      <i/>
      <sz val="13"/>
      <color indexed="8"/>
      <name val="Verdana"/>
      <family val="2"/>
    </font>
    <font>
      <sz val="13"/>
      <color indexed="39"/>
      <name val="Verdana"/>
      <family val="2"/>
    </font>
    <font>
      <b/>
      <i/>
      <sz val="8"/>
      <color indexed="11"/>
      <name val="Verdana"/>
      <family val="2"/>
    </font>
    <font>
      <b/>
      <sz val="14"/>
      <color indexed="8"/>
      <name val="Verdana"/>
      <family val="2"/>
    </font>
    <font>
      <sz val="24"/>
      <color indexed="8"/>
      <name val="Brush Script MT Italic"/>
    </font>
    <font>
      <b/>
      <sz val="13"/>
      <color rgb="FFFF0000"/>
      <name val="Verdana"/>
      <family val="2"/>
    </font>
    <font>
      <sz val="11"/>
      <color indexed="8"/>
      <name val="Verdana"/>
      <family val="2"/>
    </font>
    <font>
      <sz val="12"/>
      <color indexed="8"/>
      <name val="Calibri"/>
      <family val="2"/>
    </font>
    <font>
      <b/>
      <sz val="11"/>
      <color indexed="8"/>
      <name val="Verdana"/>
      <family val="2"/>
    </font>
    <font>
      <b/>
      <sz val="13"/>
      <color theme="0"/>
      <name val="Verdana"/>
      <family val="2"/>
    </font>
    <font>
      <b/>
      <sz val="9"/>
      <color theme="0"/>
      <name val="Verdana"/>
      <family val="2"/>
    </font>
    <font>
      <b/>
      <sz val="12"/>
      <color indexed="12"/>
      <name val="Verdana"/>
      <family val="2"/>
    </font>
    <font>
      <sz val="11"/>
      <color theme="0"/>
      <name val="Calibri"/>
      <family val="2"/>
    </font>
    <font>
      <sz val="13"/>
      <color theme="1"/>
      <name val="Verdana"/>
      <family val="2"/>
    </font>
    <font>
      <sz val="13"/>
      <color theme="0"/>
      <name val="Verdana"/>
      <family val="2"/>
    </font>
    <font>
      <sz val="8"/>
      <color theme="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  <fill>
      <patternFill patternType="solid">
        <fgColor indexed="34"/>
        <bgColor auto="1"/>
      </patternFill>
    </fill>
    <fill>
      <patternFill patternType="solid">
        <fgColor indexed="35"/>
        <bgColor auto="1"/>
      </patternFill>
    </fill>
    <fill>
      <patternFill patternType="solid">
        <fgColor indexed="36"/>
        <bgColor auto="1"/>
      </patternFill>
    </fill>
    <fill>
      <patternFill patternType="solid">
        <fgColor indexed="37"/>
        <bgColor auto="1"/>
      </patternFill>
    </fill>
    <fill>
      <patternFill patternType="solid">
        <fgColor indexed="38"/>
        <bgColor auto="1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9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9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10"/>
      </bottom>
      <diagonal/>
    </border>
    <border>
      <left style="thin">
        <color indexed="9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27">
    <xf numFmtId="0" fontId="0" fillId="0" borderId="0" xfId="0"/>
    <xf numFmtId="0" fontId="0" fillId="0" borderId="0" xfId="0" applyNumberFormat="1"/>
    <xf numFmtId="0" fontId="1" fillId="0" borderId="1" xfId="0" applyFont="1" applyBorder="1"/>
    <xf numFmtId="0" fontId="3" fillId="0" borderId="3" xfId="0" applyFont="1" applyBorder="1" applyAlignment="1">
      <alignment horizontal="right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13" xfId="0" applyFont="1" applyBorder="1"/>
    <xf numFmtId="49" fontId="4" fillId="2" borderId="14" xfId="0" applyNumberFormat="1" applyFont="1" applyFill="1" applyBorder="1"/>
    <xf numFmtId="0" fontId="1" fillId="2" borderId="15" xfId="0" applyFont="1" applyFill="1" applyBorder="1"/>
    <xf numFmtId="49" fontId="1" fillId="2" borderId="16" xfId="0" applyNumberFormat="1" applyFont="1" applyFill="1" applyBorder="1" applyAlignment="1">
      <alignment horizontal="center"/>
    </xf>
    <xf numFmtId="49" fontId="1" fillId="2" borderId="15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5" xfId="0" applyFont="1" applyFill="1" applyBorder="1" applyAlignment="1">
      <alignment horizontal="left"/>
    </xf>
    <xf numFmtId="0" fontId="1" fillId="0" borderId="19" xfId="0" applyFont="1" applyBorder="1"/>
    <xf numFmtId="49" fontId="1" fillId="0" borderId="4" xfId="0" applyNumberFormat="1" applyFont="1" applyBorder="1"/>
    <xf numFmtId="0" fontId="1" fillId="2" borderId="20" xfId="0" applyFont="1" applyFill="1" applyBorder="1"/>
    <xf numFmtId="0" fontId="1" fillId="2" borderId="13" xfId="0" applyFont="1" applyFill="1" applyBorder="1"/>
    <xf numFmtId="1" fontId="1" fillId="2" borderId="13" xfId="0" applyNumberFormat="1" applyFont="1" applyFill="1" applyBorder="1"/>
    <xf numFmtId="0" fontId="1" fillId="2" borderId="21" xfId="0" applyFont="1" applyFill="1" applyBorder="1"/>
    <xf numFmtId="0" fontId="1" fillId="0" borderId="22" xfId="0" applyFont="1" applyBorder="1"/>
    <xf numFmtId="0" fontId="1" fillId="2" borderId="23" xfId="0" applyFont="1" applyFill="1" applyBorder="1"/>
    <xf numFmtId="49" fontId="1" fillId="2" borderId="15" xfId="0" applyNumberFormat="1" applyFont="1" applyFill="1" applyBorder="1" applyAlignment="1">
      <alignment vertical="center"/>
    </xf>
    <xf numFmtId="0" fontId="1" fillId="13" borderId="16" xfId="0" applyNumberFormat="1" applyFont="1" applyFill="1" applyBorder="1"/>
    <xf numFmtId="49" fontId="4" fillId="2" borderId="15" xfId="0" applyNumberFormat="1" applyFont="1" applyFill="1" applyBorder="1"/>
    <xf numFmtId="49" fontId="1" fillId="2" borderId="15" xfId="0" applyNumberFormat="1" applyFont="1" applyFill="1" applyBorder="1" applyAlignment="1">
      <alignment horizontal="left" vertical="center"/>
    </xf>
    <xf numFmtId="1" fontId="1" fillId="2" borderId="2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vertical="center"/>
    </xf>
    <xf numFmtId="1" fontId="1" fillId="2" borderId="26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/>
    </xf>
    <xf numFmtId="49" fontId="17" fillId="2" borderId="15" xfId="0" applyNumberFormat="1" applyFont="1" applyFill="1" applyBorder="1"/>
    <xf numFmtId="0" fontId="4" fillId="2" borderId="28" xfId="0" applyFont="1" applyFill="1" applyBorder="1" applyAlignment="1">
      <alignment horizontal="center"/>
    </xf>
    <xf numFmtId="0" fontId="4" fillId="0" borderId="4" xfId="0" applyFont="1" applyBorder="1"/>
    <xf numFmtId="0" fontId="4" fillId="2" borderId="15" xfId="0" applyFont="1" applyFill="1" applyBorder="1"/>
    <xf numFmtId="0" fontId="19" fillId="2" borderId="2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35" xfId="0" applyBorder="1"/>
    <xf numFmtId="0" fontId="1" fillId="0" borderId="4" xfId="0" applyFont="1" applyBorder="1" applyAlignment="1">
      <alignment wrapText="1"/>
    </xf>
    <xf numFmtId="0" fontId="6" fillId="0" borderId="4" xfId="0" applyFont="1" applyBorder="1"/>
    <xf numFmtId="0" fontId="1" fillId="0" borderId="4" xfId="0" applyFont="1" applyBorder="1" applyAlignment="1">
      <alignment horizontal="center"/>
    </xf>
    <xf numFmtId="0" fontId="4" fillId="14" borderId="16" xfId="0" applyNumberFormat="1" applyFont="1" applyFill="1" applyBorder="1"/>
    <xf numFmtId="0" fontId="4" fillId="14" borderId="16" xfId="0" applyNumberFormat="1" applyFont="1" applyFill="1" applyBorder="1" applyAlignment="1">
      <alignment horizontal="center"/>
    </xf>
    <xf numFmtId="0" fontId="4" fillId="15" borderId="16" xfId="0" applyNumberFormat="1" applyFont="1" applyFill="1" applyBorder="1" applyAlignment="1">
      <alignment horizontal="center"/>
    </xf>
    <xf numFmtId="0" fontId="4" fillId="16" borderId="16" xfId="0" applyNumberFormat="1" applyFont="1" applyFill="1" applyBorder="1" applyAlignment="1">
      <alignment horizontal="center"/>
    </xf>
    <xf numFmtId="0" fontId="4" fillId="17" borderId="16" xfId="0" applyNumberFormat="1" applyFont="1" applyFill="1" applyBorder="1" applyAlignment="1">
      <alignment horizontal="center"/>
    </xf>
    <xf numFmtId="1" fontId="4" fillId="18" borderId="16" xfId="0" applyNumberFormat="1" applyFont="1" applyFill="1" applyBorder="1" applyAlignment="1">
      <alignment horizontal="center"/>
    </xf>
    <xf numFmtId="0" fontId="4" fillId="19" borderId="16" xfId="0" applyNumberFormat="1" applyFont="1" applyFill="1" applyBorder="1" applyAlignment="1">
      <alignment horizontal="center"/>
    </xf>
    <xf numFmtId="0" fontId="4" fillId="26" borderId="16" xfId="0" applyNumberFormat="1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2" fontId="7" fillId="0" borderId="32" xfId="0" applyNumberFormat="1" applyFont="1" applyBorder="1"/>
    <xf numFmtId="0" fontId="4" fillId="9" borderId="37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" fillId="0" borderId="38" xfId="0" applyFont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1" fontId="1" fillId="2" borderId="40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/>
    <xf numFmtId="0" fontId="1" fillId="2" borderId="40" xfId="0" applyFont="1" applyFill="1" applyBorder="1" applyAlignment="1">
      <alignment horizontal="right" vertical="center"/>
    </xf>
    <xf numFmtId="49" fontId="1" fillId="0" borderId="40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0" fontId="1" fillId="0" borderId="41" xfId="0" applyFont="1" applyBorder="1"/>
    <xf numFmtId="0" fontId="1" fillId="2" borderId="42" xfId="0" applyFont="1" applyFill="1" applyBorder="1"/>
    <xf numFmtId="0" fontId="1" fillId="2" borderId="43" xfId="0" applyFont="1" applyFill="1" applyBorder="1"/>
    <xf numFmtId="0" fontId="1" fillId="2" borderId="43" xfId="0" applyFont="1" applyFill="1" applyBorder="1" applyAlignment="1">
      <alignment horizontal="center"/>
    </xf>
    <xf numFmtId="1" fontId="1" fillId="2" borderId="43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3" xfId="0" applyFont="1" applyBorder="1"/>
    <xf numFmtId="0" fontId="1" fillId="2" borderId="43" xfId="0" applyFont="1" applyFill="1" applyBorder="1" applyAlignment="1">
      <alignment horizontal="right" vertical="center"/>
    </xf>
    <xf numFmtId="49" fontId="1" fillId="0" borderId="43" xfId="0" applyNumberFormat="1" applyFont="1" applyBorder="1" applyAlignment="1">
      <alignment horizontal="right"/>
    </xf>
    <xf numFmtId="0" fontId="4" fillId="9" borderId="44" xfId="0" applyNumberFormat="1" applyFont="1" applyFill="1" applyBorder="1" applyAlignment="1">
      <alignment horizontal="center"/>
    </xf>
    <xf numFmtId="0" fontId="1" fillId="0" borderId="45" xfId="0" applyFont="1" applyBorder="1"/>
    <xf numFmtId="0" fontId="1" fillId="2" borderId="46" xfId="0" applyFont="1" applyFill="1" applyBorder="1"/>
    <xf numFmtId="0" fontId="1" fillId="2" borderId="47" xfId="0" applyFont="1" applyFill="1" applyBorder="1"/>
    <xf numFmtId="0" fontId="1" fillId="2" borderId="47" xfId="0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Font="1" applyBorder="1"/>
    <xf numFmtId="0" fontId="1" fillId="2" borderId="47" xfId="0" applyFont="1" applyFill="1" applyBorder="1" applyAlignment="1">
      <alignment horizontal="right" vertical="center"/>
    </xf>
    <xf numFmtId="0" fontId="1" fillId="0" borderId="47" xfId="0" applyFont="1" applyBorder="1" applyAlignment="1">
      <alignment horizontal="right"/>
    </xf>
    <xf numFmtId="0" fontId="4" fillId="9" borderId="13" xfId="0" applyFont="1" applyFill="1" applyBorder="1" applyAlignment="1">
      <alignment horizontal="center"/>
    </xf>
    <xf numFmtId="0" fontId="4" fillId="9" borderId="48" xfId="0" applyFont="1" applyFill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" fillId="0" borderId="50" xfId="0" applyFont="1" applyBorder="1"/>
    <xf numFmtId="0" fontId="1" fillId="2" borderId="51" xfId="0" applyFont="1" applyFill="1" applyBorder="1"/>
    <xf numFmtId="0" fontId="1" fillId="2" borderId="51" xfId="0" applyFont="1" applyFill="1" applyBorder="1" applyAlignment="1">
      <alignment horizontal="center"/>
    </xf>
    <xf numFmtId="1" fontId="1" fillId="2" borderId="51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1" fillId="0" borderId="51" xfId="0" applyFont="1" applyBorder="1"/>
    <xf numFmtId="0" fontId="1" fillId="0" borderId="52" xfId="0" applyFont="1" applyBorder="1"/>
    <xf numFmtId="0" fontId="0" fillId="0" borderId="53" xfId="0" applyBorder="1"/>
    <xf numFmtId="0" fontId="4" fillId="0" borderId="54" xfId="0" applyFont="1" applyBorder="1"/>
    <xf numFmtId="0" fontId="1" fillId="0" borderId="31" xfId="0" applyFont="1" applyBorder="1"/>
    <xf numFmtId="0" fontId="1" fillId="0" borderId="7" xfId="0" applyFont="1" applyBorder="1"/>
    <xf numFmtId="0" fontId="1" fillId="0" borderId="37" xfId="0" applyFont="1" applyBorder="1"/>
    <xf numFmtId="0" fontId="6" fillId="2" borderId="56" xfId="0" applyFont="1" applyFill="1" applyBorder="1"/>
    <xf numFmtId="0" fontId="29" fillId="2" borderId="30" xfId="0" applyFont="1" applyFill="1" applyBorder="1"/>
    <xf numFmtId="0" fontId="1" fillId="0" borderId="57" xfId="0" applyFont="1" applyBorder="1"/>
    <xf numFmtId="49" fontId="6" fillId="2" borderId="30" xfId="0" applyNumberFormat="1" applyFont="1" applyFill="1" applyBorder="1"/>
    <xf numFmtId="0" fontId="1" fillId="2" borderId="33" xfId="0" applyNumberFormat="1" applyFont="1" applyFill="1" applyBorder="1"/>
    <xf numFmtId="0" fontId="14" fillId="0" borderId="57" xfId="0" applyNumberFormat="1" applyFont="1" applyBorder="1"/>
    <xf numFmtId="0" fontId="1" fillId="2" borderId="58" xfId="0" applyFont="1" applyFill="1" applyBorder="1"/>
    <xf numFmtId="0" fontId="1" fillId="0" borderId="59" xfId="0" applyFont="1" applyBorder="1"/>
    <xf numFmtId="49" fontId="4" fillId="2" borderId="30" xfId="0" applyNumberFormat="1" applyFont="1" applyFill="1" applyBorder="1"/>
    <xf numFmtId="0" fontId="1" fillId="2" borderId="62" xfId="0" applyFont="1" applyFill="1" applyBorder="1"/>
    <xf numFmtId="0" fontId="1" fillId="2" borderId="30" xfId="0" applyFont="1" applyFill="1" applyBorder="1"/>
    <xf numFmtId="0" fontId="1" fillId="2" borderId="63" xfId="0" applyFont="1" applyFill="1" applyBorder="1"/>
    <xf numFmtId="49" fontId="4" fillId="2" borderId="13" xfId="0" applyNumberFormat="1" applyFont="1" applyFill="1" applyBorder="1"/>
    <xf numFmtId="0" fontId="1" fillId="2" borderId="64" xfId="0" applyFont="1" applyFill="1" applyBorder="1"/>
    <xf numFmtId="0" fontId="4" fillId="3" borderId="65" xfId="0" applyNumberFormat="1" applyFont="1" applyFill="1" applyBorder="1"/>
    <xf numFmtId="9" fontId="14" fillId="0" borderId="66" xfId="0" applyNumberFormat="1" applyFont="1" applyBorder="1"/>
    <xf numFmtId="0" fontId="4" fillId="2" borderId="51" xfId="0" applyFont="1" applyFill="1" applyBorder="1"/>
    <xf numFmtId="0" fontId="1" fillId="2" borderId="51" xfId="0" applyFont="1" applyFill="1" applyBorder="1" applyAlignment="1">
      <alignment vertical="center"/>
    </xf>
    <xf numFmtId="0" fontId="6" fillId="0" borderId="51" xfId="0" applyFont="1" applyBorder="1"/>
    <xf numFmtId="0" fontId="6" fillId="0" borderId="51" xfId="0" applyFont="1" applyBorder="1" applyAlignment="1">
      <alignment horizontal="right"/>
    </xf>
    <xf numFmtId="0" fontId="1" fillId="0" borderId="67" xfId="0" applyFont="1" applyBorder="1"/>
    <xf numFmtId="0" fontId="0" fillId="0" borderId="68" xfId="0" applyBorder="1"/>
    <xf numFmtId="0" fontId="1" fillId="0" borderId="15" xfId="0" applyFont="1" applyBorder="1"/>
    <xf numFmtId="0" fontId="1" fillId="0" borderId="69" xfId="0" applyFont="1" applyBorder="1"/>
    <xf numFmtId="0" fontId="4" fillId="2" borderId="2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" fillId="0" borderId="70" xfId="0" applyFont="1" applyBorder="1"/>
    <xf numFmtId="0" fontId="1" fillId="0" borderId="71" xfId="0" applyFont="1" applyBorder="1"/>
    <xf numFmtId="0" fontId="1" fillId="0" borderId="72" xfId="0" applyFont="1" applyBorder="1"/>
    <xf numFmtId="0" fontId="1" fillId="0" borderId="73" xfId="0" applyFont="1" applyBorder="1"/>
    <xf numFmtId="0" fontId="1" fillId="0" borderId="74" xfId="0" applyFont="1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9" fontId="1" fillId="9" borderId="16" xfId="0" applyNumberFormat="1" applyFont="1" applyFill="1" applyBorder="1" applyAlignment="1">
      <alignment horizontal="center"/>
    </xf>
    <xf numFmtId="9" fontId="36" fillId="9" borderId="16" xfId="0" applyNumberFormat="1" applyFont="1" applyFill="1" applyBorder="1" applyAlignment="1">
      <alignment horizontal="center"/>
    </xf>
    <xf numFmtId="9" fontId="1" fillId="13" borderId="16" xfId="0" applyNumberFormat="1" applyFont="1" applyFill="1" applyBorder="1" applyAlignment="1">
      <alignment horizontal="center"/>
    </xf>
    <xf numFmtId="49" fontId="36" fillId="16" borderId="16" xfId="0" applyNumberFormat="1" applyFont="1" applyFill="1" applyBorder="1" applyAlignment="1">
      <alignment horizontal="center" vertical="center" textRotation="90" wrapText="1"/>
    </xf>
    <xf numFmtId="49" fontId="36" fillId="17" borderId="16" xfId="0" applyNumberFormat="1" applyFont="1" applyFill="1" applyBorder="1" applyAlignment="1">
      <alignment horizontal="center" vertical="center" textRotation="90" wrapText="1"/>
    </xf>
    <xf numFmtId="49" fontId="36" fillId="18" borderId="16" xfId="0" applyNumberFormat="1" applyFont="1" applyFill="1" applyBorder="1" applyAlignment="1">
      <alignment horizontal="center" vertical="center" textRotation="90" wrapText="1"/>
    </xf>
    <xf numFmtId="49" fontId="38" fillId="2" borderId="16" xfId="0" applyNumberFormat="1" applyFont="1" applyFill="1" applyBorder="1" applyAlignment="1">
      <alignment horizontal="center" textRotation="90"/>
    </xf>
    <xf numFmtId="49" fontId="4" fillId="0" borderId="16" xfId="0" applyNumberFormat="1" applyFont="1" applyBorder="1" applyAlignment="1">
      <alignment horizontal="center" textRotation="90"/>
    </xf>
    <xf numFmtId="49" fontId="4" fillId="2" borderId="16" xfId="0" applyNumberFormat="1" applyFont="1" applyFill="1" applyBorder="1" applyAlignment="1">
      <alignment horizontal="center" textRotation="90"/>
    </xf>
    <xf numFmtId="0" fontId="0" fillId="0" borderId="29" xfId="0" applyBorder="1"/>
    <xf numFmtId="0" fontId="1" fillId="2" borderId="54" xfId="0" applyFont="1" applyFill="1" applyBorder="1"/>
    <xf numFmtId="0" fontId="1" fillId="2" borderId="5" xfId="0" applyFont="1" applyFill="1" applyBorder="1"/>
    <xf numFmtId="0" fontId="1" fillId="0" borderId="54" xfId="0" applyFont="1" applyBorder="1"/>
    <xf numFmtId="0" fontId="1" fillId="2" borderId="59" xfId="0" applyFont="1" applyFill="1" applyBorder="1"/>
    <xf numFmtId="0" fontId="7" fillId="0" borderId="29" xfId="0" applyFont="1" applyBorder="1"/>
    <xf numFmtId="0" fontId="1" fillId="2" borderId="5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7" xfId="0" applyFont="1" applyBorder="1"/>
    <xf numFmtId="0" fontId="1" fillId="2" borderId="18" xfId="0" applyFont="1" applyFill="1" applyBorder="1" applyAlignment="1">
      <alignment horizontal="center"/>
    </xf>
    <xf numFmtId="0" fontId="1" fillId="0" borderId="18" xfId="0" applyFont="1" applyBorder="1"/>
    <xf numFmtId="0" fontId="1" fillId="2" borderId="12" xfId="0" applyFont="1" applyFill="1" applyBorder="1"/>
    <xf numFmtId="0" fontId="1" fillId="0" borderId="48" xfId="0" applyFont="1" applyBorder="1"/>
    <xf numFmtId="0" fontId="0" fillId="0" borderId="32" xfId="0" applyBorder="1"/>
    <xf numFmtId="0" fontId="1" fillId="2" borderId="56" xfId="0" applyFont="1" applyFill="1" applyBorder="1"/>
    <xf numFmtId="0" fontId="1" fillId="2" borderId="56" xfId="0" applyFont="1" applyFill="1" applyBorder="1" applyAlignment="1">
      <alignment horizontal="center"/>
    </xf>
    <xf numFmtId="0" fontId="1" fillId="3" borderId="59" xfId="0" applyNumberFormat="1" applyFont="1" applyFill="1" applyBorder="1"/>
    <xf numFmtId="0" fontId="1" fillId="2" borderId="57" xfId="0" applyFont="1" applyFill="1" applyBorder="1"/>
    <xf numFmtId="49" fontId="1" fillId="0" borderId="59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" fillId="2" borderId="56" xfId="0" applyFont="1" applyFill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" fillId="2" borderId="59" xfId="0" applyFont="1" applyFill="1" applyBorder="1" applyAlignment="1">
      <alignment horizontal="left"/>
    </xf>
    <xf numFmtId="0" fontId="1" fillId="2" borderId="11" xfId="0" applyFont="1" applyFill="1" applyBorder="1"/>
    <xf numFmtId="1" fontId="1" fillId="2" borderId="11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2" fillId="0" borderId="29" xfId="0" applyFont="1" applyBorder="1"/>
    <xf numFmtId="49" fontId="1" fillId="0" borderId="5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" fillId="2" borderId="59" xfId="0" applyNumberFormat="1" applyFont="1" applyFill="1" applyBorder="1"/>
    <xf numFmtId="49" fontId="1" fillId="0" borderId="59" xfId="0" applyNumberFormat="1" applyFont="1" applyBorder="1"/>
    <xf numFmtId="1" fontId="1" fillId="11" borderId="59" xfId="0" applyNumberFormat="1" applyFont="1" applyFill="1" applyBorder="1" applyAlignment="1">
      <alignment horizontal="center"/>
    </xf>
    <xf numFmtId="49" fontId="1" fillId="0" borderId="19" xfId="0" applyNumberFormat="1" applyFont="1" applyBorder="1"/>
    <xf numFmtId="49" fontId="0" fillId="0" borderId="29" xfId="0" applyNumberFormat="1" applyBorder="1"/>
    <xf numFmtId="49" fontId="14" fillId="2" borderId="57" xfId="0" applyNumberFormat="1" applyFont="1" applyFill="1" applyBorder="1"/>
    <xf numFmtId="9" fontId="14" fillId="0" borderId="59" xfId="0" applyNumberFormat="1" applyFont="1" applyBorder="1"/>
    <xf numFmtId="9" fontId="1" fillId="0" borderId="59" xfId="0" applyNumberFormat="1" applyFont="1" applyBorder="1"/>
    <xf numFmtId="1" fontId="1" fillId="0" borderId="59" xfId="0" applyNumberFormat="1" applyFont="1" applyBorder="1" applyAlignment="1">
      <alignment horizontal="center"/>
    </xf>
    <xf numFmtId="0" fontId="14" fillId="0" borderId="59" xfId="0" applyFont="1" applyBorder="1"/>
    <xf numFmtId="9" fontId="4" fillId="0" borderId="59" xfId="0" applyNumberFormat="1" applyFont="1" applyBorder="1" applyAlignment="1">
      <alignment horizontal="center"/>
    </xf>
    <xf numFmtId="0" fontId="4" fillId="12" borderId="59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14" fillId="2" borderId="59" xfId="0" applyNumberFormat="1" applyFont="1" applyFill="1" applyBorder="1" applyAlignment="1">
      <alignment vertical="center"/>
    </xf>
    <xf numFmtId="9" fontId="14" fillId="2" borderId="59" xfId="0" applyNumberFormat="1" applyFont="1" applyFill="1" applyBorder="1" applyAlignment="1">
      <alignment vertical="center"/>
    </xf>
    <xf numFmtId="9" fontId="1" fillId="2" borderId="59" xfId="0" applyNumberFormat="1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9" fontId="1" fillId="2" borderId="12" xfId="0" applyNumberFormat="1" applyFont="1" applyFill="1" applyBorder="1" applyAlignment="1">
      <alignment horizontal="center"/>
    </xf>
    <xf numFmtId="9" fontId="1" fillId="2" borderId="13" xfId="0" applyNumberFormat="1" applyFont="1" applyFill="1" applyBorder="1" applyAlignment="1">
      <alignment horizontal="center"/>
    </xf>
    <xf numFmtId="0" fontId="1" fillId="0" borderId="44" xfId="0" applyFont="1" applyBorder="1"/>
    <xf numFmtId="0" fontId="4" fillId="0" borderId="59" xfId="0" applyFont="1" applyBorder="1"/>
    <xf numFmtId="0" fontId="4" fillId="0" borderId="19" xfId="0" applyFont="1" applyBorder="1"/>
    <xf numFmtId="0" fontId="16" fillId="0" borderId="29" xfId="0" applyFont="1" applyBorder="1"/>
    <xf numFmtId="0" fontId="1" fillId="0" borderId="59" xfId="0" applyFont="1" applyBorder="1" applyAlignment="1">
      <alignment horizontal="center"/>
    </xf>
    <xf numFmtId="0" fontId="8" fillId="0" borderId="29" xfId="0" applyFont="1" applyBorder="1"/>
    <xf numFmtId="0" fontId="4" fillId="12" borderId="5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2" borderId="59" xfId="0" applyFont="1" applyFill="1" applyBorder="1" applyAlignment="1">
      <alignment horizontal="center" vertical="center"/>
    </xf>
    <xf numFmtId="1" fontId="1" fillId="2" borderId="59" xfId="0" applyNumberFormat="1" applyFont="1" applyFill="1" applyBorder="1"/>
    <xf numFmtId="1" fontId="1" fillId="2" borderId="59" xfId="0" applyNumberFormat="1" applyFont="1" applyFill="1" applyBorder="1" applyAlignment="1">
      <alignment horizontal="center"/>
    </xf>
    <xf numFmtId="49" fontId="6" fillId="0" borderId="59" xfId="0" applyNumberFormat="1" applyFont="1" applyBorder="1" applyAlignment="1">
      <alignment horizontal="left"/>
    </xf>
    <xf numFmtId="1" fontId="1" fillId="2" borderId="59" xfId="0" applyNumberFormat="1" applyFont="1" applyFill="1" applyBorder="1" applyAlignment="1">
      <alignment horizontal="center" vertical="center"/>
    </xf>
    <xf numFmtId="0" fontId="14" fillId="2" borderId="57" xfId="0" applyNumberFormat="1" applyFont="1" applyFill="1" applyBorder="1"/>
    <xf numFmtId="0" fontId="4" fillId="11" borderId="59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4" fillId="2" borderId="59" xfId="0" applyFont="1" applyFill="1" applyBorder="1"/>
    <xf numFmtId="0" fontId="1" fillId="0" borderId="59" xfId="0" applyFont="1" applyBorder="1" applyAlignment="1">
      <alignment horizontal="left"/>
    </xf>
    <xf numFmtId="0" fontId="1" fillId="2" borderId="59" xfId="0" applyFont="1" applyFill="1" applyBorder="1" applyAlignment="1">
      <alignment horizontal="right" vertical="center"/>
    </xf>
    <xf numFmtId="0" fontId="18" fillId="12" borderId="59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18" fillId="14" borderId="16" xfId="0" applyNumberFormat="1" applyFont="1" applyFill="1" applyBorder="1" applyAlignment="1">
      <alignment horizontal="center" vertical="center" textRotation="90" wrapText="1"/>
    </xf>
    <xf numFmtId="49" fontId="12" fillId="15" borderId="16" xfId="0" applyNumberFormat="1" applyFont="1" applyFill="1" applyBorder="1" applyAlignment="1">
      <alignment horizontal="center" vertical="center" textRotation="90" wrapText="1"/>
    </xf>
    <xf numFmtId="49" fontId="12" fillId="16" borderId="16" xfId="0" applyNumberFormat="1" applyFont="1" applyFill="1" applyBorder="1" applyAlignment="1">
      <alignment horizontal="center" vertical="center" textRotation="90" wrapText="1"/>
    </xf>
    <xf numFmtId="49" fontId="12" fillId="17" borderId="16" xfId="0" applyNumberFormat="1" applyFont="1" applyFill="1" applyBorder="1" applyAlignment="1">
      <alignment horizontal="center" vertical="center" textRotation="90" wrapText="1"/>
    </xf>
    <xf numFmtId="49" fontId="12" fillId="18" borderId="16" xfId="0" applyNumberFormat="1" applyFont="1" applyFill="1" applyBorder="1" applyAlignment="1">
      <alignment horizontal="center" vertical="center" textRotation="90" wrapText="1"/>
    </xf>
    <xf numFmtId="49" fontId="12" fillId="19" borderId="16" xfId="0" applyNumberFormat="1" applyFont="1" applyFill="1" applyBorder="1" applyAlignment="1">
      <alignment horizontal="center" vertical="center" textRotation="90" wrapText="1"/>
    </xf>
    <xf numFmtId="49" fontId="18" fillId="21" borderId="16" xfId="0" applyNumberFormat="1" applyFont="1" applyFill="1" applyBorder="1" applyAlignment="1">
      <alignment horizontal="center" vertical="center" textRotation="90" wrapText="1"/>
    </xf>
    <xf numFmtId="49" fontId="18" fillId="22" borderId="16" xfId="0" applyNumberFormat="1" applyFont="1" applyFill="1" applyBorder="1" applyAlignment="1">
      <alignment horizontal="center" vertical="center" textRotation="90" wrapText="1"/>
    </xf>
    <xf numFmtId="49" fontId="18" fillId="23" borderId="16" xfId="0" applyNumberFormat="1" applyFont="1" applyFill="1" applyBorder="1" applyAlignment="1">
      <alignment horizontal="center" vertical="center" textRotation="90" wrapText="1"/>
    </xf>
    <xf numFmtId="49" fontId="18" fillId="24" borderId="16" xfId="0" applyNumberFormat="1" applyFont="1" applyFill="1" applyBorder="1" applyAlignment="1">
      <alignment horizontal="center" vertical="center" textRotation="90" wrapText="1"/>
    </xf>
    <xf numFmtId="49" fontId="18" fillId="25" borderId="34" xfId="0" applyNumberFormat="1" applyFont="1" applyFill="1" applyBorder="1" applyAlignment="1">
      <alignment horizontal="center" vertical="center" textRotation="90" wrapText="1"/>
    </xf>
    <xf numFmtId="49" fontId="20" fillId="0" borderId="29" xfId="0" applyNumberFormat="1" applyFont="1" applyBorder="1" applyAlignment="1">
      <alignment wrapText="1"/>
    </xf>
    <xf numFmtId="49" fontId="20" fillId="0" borderId="29" xfId="0" applyNumberFormat="1" applyFont="1" applyBorder="1"/>
    <xf numFmtId="49" fontId="21" fillId="0" borderId="29" xfId="0" applyNumberFormat="1" applyFont="1" applyBorder="1"/>
    <xf numFmtId="1" fontId="22" fillId="0" borderId="29" xfId="0" applyNumberFormat="1" applyFont="1" applyBorder="1"/>
    <xf numFmtId="0" fontId="21" fillId="0" borderId="29" xfId="0" applyNumberFormat="1" applyFont="1" applyBorder="1"/>
    <xf numFmtId="0" fontId="20" fillId="0" borderId="29" xfId="0" applyNumberFormat="1" applyFont="1" applyBorder="1"/>
    <xf numFmtId="0" fontId="21" fillId="0" borderId="29" xfId="0" applyNumberFormat="1" applyFont="1" applyBorder="1" applyAlignment="1">
      <alignment horizontal="right"/>
    </xf>
    <xf numFmtId="0" fontId="23" fillId="0" borderId="29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0" fillId="0" borderId="29" xfId="0" applyNumberFormat="1" applyFont="1" applyBorder="1" applyAlignment="1">
      <alignment horizontal="right"/>
    </xf>
    <xf numFmtId="0" fontId="25" fillId="0" borderId="29" xfId="0" applyNumberFormat="1" applyFont="1" applyBorder="1" applyAlignment="1">
      <alignment horizontal="right"/>
    </xf>
    <xf numFmtId="0" fontId="26" fillId="0" borderId="29" xfId="0" applyNumberFormat="1" applyFont="1" applyBorder="1" applyAlignment="1">
      <alignment horizontal="right"/>
    </xf>
    <xf numFmtId="0" fontId="27" fillId="0" borderId="29" xfId="0" applyNumberFormat="1" applyFont="1" applyBorder="1" applyAlignment="1">
      <alignment horizontal="right"/>
    </xf>
    <xf numFmtId="0" fontId="28" fillId="0" borderId="29" xfId="0" applyNumberFormat="1" applyFont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4" fillId="2" borderId="62" xfId="0" applyFont="1" applyFill="1" applyBorder="1" applyAlignment="1">
      <alignment horizontal="right"/>
    </xf>
    <xf numFmtId="2" fontId="22" fillId="0" borderId="32" xfId="0" applyNumberFormat="1" applyFont="1" applyBorder="1"/>
    <xf numFmtId="0" fontId="4" fillId="2" borderId="5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/>
    </xf>
    <xf numFmtId="0" fontId="4" fillId="9" borderId="18" xfId="0" applyNumberFormat="1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59" xfId="0" applyNumberFormat="1" applyFont="1" applyFill="1" applyBorder="1" applyAlignment="1">
      <alignment horizontal="center"/>
    </xf>
    <xf numFmtId="0" fontId="4" fillId="9" borderId="59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2" borderId="18" xfId="0" applyFont="1" applyFill="1" applyBorder="1"/>
    <xf numFmtId="49" fontId="4" fillId="2" borderId="18" xfId="0" applyNumberFormat="1" applyFont="1" applyFill="1" applyBorder="1"/>
    <xf numFmtId="0" fontId="4" fillId="3" borderId="59" xfId="0" applyNumberFormat="1" applyFont="1" applyFill="1" applyBorder="1"/>
    <xf numFmtId="0" fontId="31" fillId="0" borderId="59" xfId="0" applyFont="1" applyBorder="1"/>
    <xf numFmtId="0" fontId="4" fillId="3" borderId="18" xfId="0" applyNumberFormat="1" applyFont="1" applyFill="1" applyBorder="1"/>
    <xf numFmtId="0" fontId="1" fillId="2" borderId="58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49" fontId="4" fillId="2" borderId="59" xfId="0" applyNumberFormat="1" applyFont="1" applyFill="1" applyBorder="1" applyAlignment="1">
      <alignment horizontal="left"/>
    </xf>
    <xf numFmtId="0" fontId="1" fillId="2" borderId="54" xfId="0" applyFont="1" applyFill="1" applyBorder="1" applyAlignment="1">
      <alignment horizontal="center"/>
    </xf>
    <xf numFmtId="1" fontId="1" fillId="2" borderId="54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vertical="center"/>
    </xf>
    <xf numFmtId="0" fontId="6" fillId="0" borderId="54" xfId="0" applyFont="1" applyBorder="1"/>
    <xf numFmtId="49" fontId="6" fillId="0" borderId="54" xfId="0" applyNumberFormat="1" applyFont="1" applyBorder="1" applyAlignment="1">
      <alignment horizontal="right"/>
    </xf>
    <xf numFmtId="0" fontId="4" fillId="2" borderId="54" xfId="0" applyFont="1" applyFill="1" applyBorder="1" applyAlignment="1">
      <alignment horizontal="center"/>
    </xf>
    <xf numFmtId="1" fontId="4" fillId="2" borderId="54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9" fillId="0" borderId="59" xfId="0" applyFont="1" applyBorder="1"/>
    <xf numFmtId="0" fontId="9" fillId="11" borderId="5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11" borderId="5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9" fillId="2" borderId="59" xfId="0" applyFont="1" applyFill="1" applyBorder="1" applyAlignment="1">
      <alignment horizontal="center"/>
    </xf>
    <xf numFmtId="0" fontId="29" fillId="2" borderId="59" xfId="0" applyFont="1" applyFill="1" applyBorder="1"/>
    <xf numFmtId="0" fontId="14" fillId="0" borderId="59" xfId="0" applyFont="1" applyBorder="1" applyAlignment="1">
      <alignment horizontal="center"/>
    </xf>
    <xf numFmtId="49" fontId="1" fillId="2" borderId="59" xfId="0" applyNumberFormat="1" applyFont="1" applyFill="1" applyBorder="1" applyAlignment="1">
      <alignment vertical="center"/>
    </xf>
    <xf numFmtId="0" fontId="9" fillId="11" borderId="59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 vertical="center"/>
    </xf>
    <xf numFmtId="1" fontId="6" fillId="2" borderId="5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0" borderId="56" xfId="0" applyFont="1" applyBorder="1"/>
    <xf numFmtId="0" fontId="0" fillId="2" borderId="59" xfId="0" applyFill="1" applyBorder="1"/>
    <xf numFmtId="0" fontId="0" fillId="0" borderId="59" xfId="0" applyBorder="1"/>
    <xf numFmtId="49" fontId="6" fillId="2" borderId="15" xfId="0" applyNumberFormat="1" applyFont="1" applyFill="1" applyBorder="1"/>
    <xf numFmtId="0" fontId="0" fillId="2" borderId="17" xfId="0" applyFill="1" applyBorder="1"/>
    <xf numFmtId="0" fontId="0" fillId="0" borderId="17" xfId="0" applyBorder="1"/>
    <xf numFmtId="49" fontId="6" fillId="2" borderId="59" xfId="0" applyNumberFormat="1" applyFont="1" applyFill="1" applyBorder="1"/>
    <xf numFmtId="0" fontId="0" fillId="2" borderId="24" xfId="0" applyFill="1" applyBorder="1"/>
    <xf numFmtId="49" fontId="6" fillId="2" borderId="59" xfId="0" applyNumberFormat="1" applyFont="1" applyFill="1" applyBorder="1" applyAlignment="1">
      <alignment horizontal="center"/>
    </xf>
    <xf numFmtId="49" fontId="1" fillId="27" borderId="59" xfId="0" applyNumberFormat="1" applyFont="1" applyFill="1" applyBorder="1" applyAlignment="1">
      <alignment horizontal="center"/>
    </xf>
    <xf numFmtId="49" fontId="1" fillId="27" borderId="59" xfId="0" applyNumberFormat="1" applyFont="1" applyFill="1" applyBorder="1"/>
    <xf numFmtId="49" fontId="14" fillId="27" borderId="59" xfId="0" applyNumberFormat="1" applyFont="1" applyFill="1" applyBorder="1" applyAlignment="1">
      <alignment horizontal="right"/>
    </xf>
    <xf numFmtId="49" fontId="14" fillId="27" borderId="59" xfId="0" applyNumberFormat="1" applyFont="1" applyFill="1" applyBorder="1" applyAlignment="1">
      <alignment horizontal="center"/>
    </xf>
    <xf numFmtId="9" fontId="14" fillId="27" borderId="59" xfId="0" applyNumberFormat="1" applyFont="1" applyFill="1" applyBorder="1"/>
    <xf numFmtId="0" fontId="4" fillId="2" borderId="17" xfId="0" applyFont="1" applyFill="1" applyBorder="1"/>
    <xf numFmtId="0" fontId="4" fillId="0" borderId="17" xfId="0" applyFont="1" applyBorder="1"/>
    <xf numFmtId="0" fontId="5" fillId="2" borderId="54" xfId="0" applyFont="1" applyFill="1" applyBorder="1"/>
    <xf numFmtId="49" fontId="4" fillId="2" borderId="33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49" fontId="1" fillId="4" borderId="16" xfId="0" applyNumberFormat="1" applyFont="1" applyFill="1" applyBorder="1" applyAlignment="1" applyProtection="1">
      <alignment horizontal="center"/>
      <protection locked="0"/>
    </xf>
    <xf numFmtId="49" fontId="1" fillId="5" borderId="16" xfId="0" applyNumberFormat="1" applyFont="1" applyFill="1" applyBorder="1" applyAlignment="1" applyProtection="1">
      <alignment horizontal="center"/>
      <protection locked="0"/>
    </xf>
    <xf numFmtId="49" fontId="1" fillId="6" borderId="16" xfId="0" applyNumberFormat="1" applyFont="1" applyFill="1" applyBorder="1" applyAlignment="1" applyProtection="1">
      <alignment horizontal="center"/>
      <protection locked="0"/>
    </xf>
    <xf numFmtId="49" fontId="1" fillId="7" borderId="16" xfId="0" applyNumberFormat="1" applyFont="1" applyFill="1" applyBorder="1" applyAlignment="1" applyProtection="1">
      <alignment horizontal="center"/>
      <protection locked="0"/>
    </xf>
    <xf numFmtId="49" fontId="1" fillId="8" borderId="16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49" fontId="1" fillId="10" borderId="16" xfId="0" applyNumberFormat="1" applyFont="1" applyFill="1" applyBorder="1" applyAlignment="1" applyProtection="1">
      <alignment horizontal="center"/>
      <protection locked="0"/>
    </xf>
    <xf numFmtId="0" fontId="4" fillId="27" borderId="59" xfId="0" applyFont="1" applyFill="1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14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0" fontId="1" fillId="0" borderId="16" xfId="0" applyFont="1" applyBorder="1" applyProtection="1"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60" xfId="0" applyFont="1" applyFill="1" applyBorder="1" applyAlignment="1" applyProtection="1">
      <alignment horizontal="center"/>
      <protection locked="0"/>
    </xf>
    <xf numFmtId="0" fontId="1" fillId="2" borderId="60" xfId="0" applyFont="1" applyFill="1" applyBorder="1" applyProtection="1">
      <protection locked="0"/>
    </xf>
    <xf numFmtId="0" fontId="1" fillId="2" borderId="78" xfId="0" applyFont="1" applyFill="1" applyBorder="1" applyAlignment="1" applyProtection="1">
      <alignment horizontal="center"/>
      <protection locked="0"/>
    </xf>
    <xf numFmtId="0" fontId="1" fillId="2" borderId="78" xfId="0" applyFont="1" applyFill="1" applyBorder="1" applyProtection="1">
      <protection locked="0"/>
    </xf>
    <xf numFmtId="0" fontId="43" fillId="0" borderId="57" xfId="0" applyFont="1" applyBorder="1"/>
    <xf numFmtId="0" fontId="43" fillId="0" borderId="59" xfId="0" applyFont="1" applyBorder="1"/>
    <xf numFmtId="0" fontId="43" fillId="0" borderId="59" xfId="0" applyFont="1" applyBorder="1" applyAlignment="1">
      <alignment horizontal="center"/>
    </xf>
    <xf numFmtId="0" fontId="44" fillId="0" borderId="59" xfId="0" applyNumberFormat="1" applyFont="1" applyBorder="1"/>
    <xf numFmtId="0" fontId="44" fillId="0" borderId="59" xfId="0" applyFont="1" applyBorder="1"/>
    <xf numFmtId="0" fontId="44" fillId="0" borderId="59" xfId="0" applyNumberFormat="1" applyFont="1" applyBorder="1" applyAlignment="1">
      <alignment horizontal="center"/>
    </xf>
    <xf numFmtId="165" fontId="45" fillId="0" borderId="29" xfId="0" applyNumberFormat="1" applyFont="1" applyBorder="1"/>
    <xf numFmtId="49" fontId="2" fillId="0" borderId="13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10" fillId="2" borderId="59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left" vertical="center" wrapText="1"/>
    </xf>
    <xf numFmtId="49" fontId="6" fillId="2" borderId="59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5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2" borderId="62" xfId="0" applyFont="1" applyFill="1" applyBorder="1" applyAlignment="1" applyProtection="1">
      <alignment horizontal="left" vertical="center"/>
      <protection locked="0"/>
    </xf>
    <xf numFmtId="0" fontId="34" fillId="2" borderId="57" xfId="0" applyFont="1" applyFill="1" applyBorder="1" applyAlignment="1" applyProtection="1">
      <alignment horizontal="left" vertical="center"/>
      <protection locked="0"/>
    </xf>
    <xf numFmtId="0" fontId="34" fillId="2" borderId="59" xfId="0" applyFont="1" applyFill="1" applyBorder="1" applyAlignment="1" applyProtection="1">
      <alignment horizontal="left" vertical="center"/>
      <protection locked="0"/>
    </xf>
    <xf numFmtId="0" fontId="34" fillId="2" borderId="56" xfId="0" applyFont="1" applyFill="1" applyBorder="1" applyAlignment="1" applyProtection="1">
      <alignment horizontal="left" vertical="center"/>
      <protection locked="0"/>
    </xf>
    <xf numFmtId="0" fontId="34" fillId="2" borderId="36" xfId="0" applyFont="1" applyFill="1" applyBorder="1" applyAlignment="1" applyProtection="1">
      <alignment horizontal="left" vertical="center"/>
      <protection locked="0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2" borderId="63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70" xfId="0" applyFont="1" applyFill="1" applyBorder="1" applyAlignment="1" applyProtection="1">
      <alignment horizontal="left" vertical="center"/>
      <protection locked="0"/>
    </xf>
    <xf numFmtId="0" fontId="4" fillId="2" borderId="15" xfId="0" applyNumberFormat="1" applyFont="1" applyFill="1" applyBorder="1" applyAlignment="1">
      <alignment horizontal="right"/>
    </xf>
    <xf numFmtId="0" fontId="33" fillId="2" borderId="59" xfId="0" applyFont="1" applyFill="1" applyBorder="1" applyAlignment="1">
      <alignment horizontal="right"/>
    </xf>
    <xf numFmtId="0" fontId="33" fillId="0" borderId="59" xfId="0" applyFont="1" applyBorder="1" applyAlignment="1">
      <alignment horizontal="right"/>
    </xf>
    <xf numFmtId="0" fontId="33" fillId="0" borderId="19" xfId="0" applyFont="1" applyBorder="1" applyAlignment="1">
      <alignment horizontal="right"/>
    </xf>
    <xf numFmtId="49" fontId="1" fillId="0" borderId="57" xfId="0" applyNumberFormat="1" applyFont="1" applyBorder="1"/>
    <xf numFmtId="0" fontId="0" fillId="0" borderId="56" xfId="0" applyBorder="1"/>
    <xf numFmtId="166" fontId="4" fillId="2" borderId="10" xfId="0" applyNumberFormat="1" applyFont="1" applyFill="1" applyBorder="1" applyAlignment="1" applyProtection="1">
      <alignment horizontal="left" vertical="center"/>
      <protection locked="0"/>
    </xf>
    <xf numFmtId="166" fontId="15" fillId="2" borderId="11" xfId="0" applyNumberFormat="1" applyFont="1" applyFill="1" applyBorder="1" applyAlignment="1" applyProtection="1">
      <alignment horizontal="left" vertical="center"/>
      <protection locked="0"/>
    </xf>
    <xf numFmtId="166" fontId="15" fillId="2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57" xfId="0" applyNumberFormat="1" applyFont="1" applyBorder="1" applyAlignment="1">
      <alignment horizontal="right"/>
    </xf>
    <xf numFmtId="0" fontId="11" fillId="0" borderId="59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166" fontId="15" fillId="2" borderId="70" xfId="0" applyNumberFormat="1" applyFont="1" applyFill="1" applyBorder="1" applyAlignment="1" applyProtection="1">
      <alignment horizontal="left" vertical="center"/>
      <protection locked="0"/>
    </xf>
    <xf numFmtId="0" fontId="1" fillId="2" borderId="55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70" xfId="0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right"/>
    </xf>
    <xf numFmtId="0" fontId="2" fillId="2" borderId="59" xfId="0" applyFont="1" applyFill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" fontId="4" fillId="9" borderId="54" xfId="0" applyNumberFormat="1" applyFont="1" applyFill="1" applyBorder="1" applyAlignment="1">
      <alignment horizontal="center"/>
    </xf>
    <xf numFmtId="0" fontId="18" fillId="9" borderId="6" xfId="0" applyFont="1" applyFill="1" applyBorder="1" applyAlignment="1">
      <alignment horizontal="center"/>
    </xf>
    <xf numFmtId="9" fontId="4" fillId="0" borderId="54" xfId="0" applyNumberFormat="1" applyFont="1" applyBorder="1" applyAlignment="1">
      <alignment horizontal="center"/>
    </xf>
    <xf numFmtId="9" fontId="18" fillId="0" borderId="54" xfId="0" applyNumberFormat="1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59" xfId="0" applyFill="1" applyBorder="1"/>
    <xf numFmtId="0" fontId="11" fillId="0" borderId="59" xfId="0" applyFont="1" applyBorder="1"/>
    <xf numFmtId="1" fontId="4" fillId="0" borderId="51" xfId="0" applyNumberFormat="1" applyFont="1" applyBorder="1" applyAlignment="1">
      <alignment horizontal="center"/>
    </xf>
    <xf numFmtId="0" fontId="0" fillId="0" borderId="51" xfId="0" applyBorder="1"/>
    <xf numFmtId="9" fontId="4" fillId="0" borderId="51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0" fillId="0" borderId="59" xfId="0" applyBorder="1"/>
    <xf numFmtId="0" fontId="1" fillId="2" borderId="58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49" fontId="1" fillId="2" borderId="55" xfId="0" applyNumberFormat="1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/>
    </xf>
    <xf numFmtId="0" fontId="1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1" fillId="2" borderId="60" xfId="0" applyFont="1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49" fontId="1" fillId="2" borderId="55" xfId="0" applyNumberFormat="1" applyFont="1" applyFill="1" applyBorder="1" applyAlignment="1">
      <alignment horizontal="left"/>
    </xf>
    <xf numFmtId="0" fontId="1" fillId="13" borderId="60" xfId="0" applyNumberFormat="1" applyFont="1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49" fontId="1" fillId="2" borderId="55" xfId="0" applyNumberFormat="1" applyFont="1" applyFill="1" applyBorder="1" applyAlignment="1">
      <alignment horizontal="left" vertical="top" wrapText="1"/>
    </xf>
    <xf numFmtId="0" fontId="0" fillId="2" borderId="11" xfId="0" applyFill="1" applyBorder="1"/>
    <xf numFmtId="0" fontId="0" fillId="2" borderId="8" xfId="0" applyFill="1" applyBorder="1"/>
    <xf numFmtId="0" fontId="0" fillId="2" borderId="55" xfId="0" applyFill="1" applyBorder="1"/>
    <xf numFmtId="14" fontId="1" fillId="2" borderId="10" xfId="0" applyNumberFormat="1" applyFont="1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Protection="1">
      <protection locked="0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0" fontId="8" fillId="2" borderId="59" xfId="0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0" fontId="37" fillId="0" borderId="16" xfId="0" applyFont="1" applyBorder="1"/>
    <xf numFmtId="0" fontId="37" fillId="0" borderId="34" xfId="0" applyFont="1" applyBorder="1"/>
    <xf numFmtId="49" fontId="18" fillId="20" borderId="16" xfId="0" applyNumberFormat="1" applyFont="1" applyFill="1" applyBorder="1" applyAlignment="1">
      <alignment horizontal="center" vertical="center" textRotation="90" wrapText="1"/>
    </xf>
    <xf numFmtId="0" fontId="37" fillId="0" borderId="16" xfId="0" applyFont="1" applyBorder="1" applyAlignment="1">
      <alignment textRotation="90"/>
    </xf>
    <xf numFmtId="0" fontId="1" fillId="0" borderId="2" xfId="0" applyFont="1" applyBorder="1" applyAlignment="1">
      <alignment horizontal="left" vertical="center"/>
    </xf>
    <xf numFmtId="0" fontId="0" fillId="2" borderId="51" xfId="0" applyFill="1" applyBorder="1"/>
    <xf numFmtId="49" fontId="1" fillId="2" borderId="15" xfId="0" applyNumberFormat="1" applyFont="1" applyFill="1" applyBorder="1" applyAlignment="1">
      <alignment horizontal="right"/>
    </xf>
    <xf numFmtId="0" fontId="0" fillId="2" borderId="56" xfId="0" applyFill="1" applyBorder="1"/>
    <xf numFmtId="0" fontId="0" fillId="2" borderId="1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49" fontId="6" fillId="2" borderId="18" xfId="0" applyNumberFormat="1" applyFont="1" applyFill="1" applyBorder="1" applyAlignment="1">
      <alignment horizontal="center"/>
    </xf>
    <xf numFmtId="0" fontId="0" fillId="2" borderId="18" xfId="0" applyFill="1" applyBorder="1"/>
    <xf numFmtId="0" fontId="0" fillId="2" borderId="62" xfId="0" applyFill="1" applyBorder="1"/>
    <xf numFmtId="0" fontId="0" fillId="0" borderId="7" xfId="0" applyBorder="1"/>
    <xf numFmtId="0" fontId="0" fillId="0" borderId="18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1" fillId="0" borderId="9" xfId="0" applyNumberFormat="1" applyFont="1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2" borderId="15" xfId="0" applyFont="1" applyFill="1" applyBorder="1"/>
    <xf numFmtId="49" fontId="1" fillId="2" borderId="59" xfId="0" applyNumberFormat="1" applyFont="1" applyFill="1" applyBorder="1" applyAlignment="1">
      <alignment horizontal="right"/>
    </xf>
    <xf numFmtId="49" fontId="12" fillId="0" borderId="57" xfId="0" applyNumberFormat="1" applyFont="1" applyBorder="1" applyAlignment="1">
      <alignment horizontal="right"/>
    </xf>
    <xf numFmtId="0" fontId="37" fillId="0" borderId="59" xfId="0" applyFont="1" applyBorder="1"/>
    <xf numFmtId="0" fontId="37" fillId="0" borderId="56" xfId="0" applyFont="1" applyBorder="1"/>
    <xf numFmtId="17" fontId="1" fillId="0" borderId="10" xfId="0" applyNumberFormat="1" applyFont="1" applyBorder="1" applyAlignment="1" applyProtection="1">
      <alignment horizontal="center"/>
      <protection locked="0"/>
    </xf>
    <xf numFmtId="0" fontId="1" fillId="2" borderId="59" xfId="0" applyFont="1" applyFill="1" applyBorder="1"/>
    <xf numFmtId="0" fontId="1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49" fontId="1" fillId="0" borderId="59" xfId="0" applyNumberFormat="1" applyFont="1" applyBorder="1" applyAlignment="1">
      <alignment horizontal="right"/>
    </xf>
    <xf numFmtId="0" fontId="0" fillId="0" borderId="57" xfId="0" applyBorder="1"/>
    <xf numFmtId="0" fontId="1" fillId="0" borderId="57" xfId="0" applyFont="1" applyBorder="1"/>
    <xf numFmtId="49" fontId="18" fillId="14" borderId="10" xfId="0" applyNumberFormat="1" applyFont="1" applyFill="1" applyBorder="1" applyAlignment="1">
      <alignment horizontal="center" vertical="center" wrapText="1"/>
    </xf>
    <xf numFmtId="0" fontId="37" fillId="2" borderId="11" xfId="0" applyFont="1" applyFill="1" applyBorder="1"/>
    <xf numFmtId="0" fontId="37" fillId="2" borderId="8" xfId="0" applyFont="1" applyFill="1" applyBorder="1"/>
    <xf numFmtId="49" fontId="18" fillId="15" borderId="16" xfId="0" applyNumberFormat="1" applyFont="1" applyFill="1" applyBorder="1" applyAlignment="1">
      <alignment horizontal="center" vertical="center" wrapText="1"/>
    </xf>
    <xf numFmtId="0" fontId="37" fillId="2" borderId="16" xfId="0" applyFont="1" applyFill="1" applyBorder="1"/>
    <xf numFmtId="49" fontId="18" fillId="16" borderId="16" xfId="0" applyNumberFormat="1" applyFont="1" applyFill="1" applyBorder="1" applyAlignment="1">
      <alignment horizontal="center" vertical="center" wrapText="1"/>
    </xf>
    <xf numFmtId="49" fontId="18" fillId="17" borderId="16" xfId="0" applyNumberFormat="1" applyFont="1" applyFill="1" applyBorder="1" applyAlignment="1">
      <alignment horizontal="center" vertical="center" wrapText="1"/>
    </xf>
    <xf numFmtId="49" fontId="18" fillId="18" borderId="16" xfId="0" applyNumberFormat="1" applyFont="1" applyFill="1" applyBorder="1" applyAlignment="1">
      <alignment horizontal="center" vertical="center" wrapText="1"/>
    </xf>
    <xf numFmtId="49" fontId="18" fillId="19" borderId="16" xfId="0" applyNumberFormat="1" applyFont="1" applyFill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wrapText="1"/>
    </xf>
    <xf numFmtId="49" fontId="17" fillId="2" borderId="63" xfId="0" applyNumberFormat="1" applyFont="1" applyFill="1" applyBorder="1" applyAlignment="1">
      <alignment horizontal="center" wrapText="1"/>
    </xf>
    <xf numFmtId="49" fontId="4" fillId="2" borderId="58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right"/>
    </xf>
    <xf numFmtId="0" fontId="32" fillId="2" borderId="63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49" fontId="4" fillId="2" borderId="17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left"/>
    </xf>
    <xf numFmtId="0" fontId="15" fillId="0" borderId="59" xfId="0" applyFont="1" applyBorder="1" applyAlignment="1">
      <alignment horizontal="center"/>
    </xf>
    <xf numFmtId="9" fontId="4" fillId="0" borderId="59" xfId="0" applyNumberFormat="1" applyFont="1" applyBorder="1" applyAlignment="1">
      <alignment horizontal="center"/>
    </xf>
    <xf numFmtId="9" fontId="15" fillId="0" borderId="59" xfId="0" applyNumberFormat="1" applyFont="1" applyBorder="1" applyAlignment="1">
      <alignment horizontal="center"/>
    </xf>
    <xf numFmtId="9" fontId="39" fillId="27" borderId="59" xfId="0" applyNumberFormat="1" applyFont="1" applyFill="1" applyBorder="1" applyAlignment="1">
      <alignment horizontal="center"/>
    </xf>
    <xf numFmtId="0" fontId="40" fillId="27" borderId="59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vertical="center"/>
    </xf>
    <xf numFmtId="0" fontId="5" fillId="0" borderId="59" xfId="0" applyFont="1" applyBorder="1" applyAlignment="1">
      <alignment horizontal="center"/>
    </xf>
    <xf numFmtId="49" fontId="4" fillId="2" borderId="33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9" fontId="5" fillId="0" borderId="59" xfId="0" applyNumberFormat="1" applyFont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9" fontId="39" fillId="0" borderId="59" xfId="0" applyNumberFormat="1" applyFont="1" applyBorder="1" applyAlignment="1">
      <alignment horizontal="center"/>
    </xf>
    <xf numFmtId="0" fontId="42" fillId="0" borderId="59" xfId="0" applyFont="1" applyBorder="1"/>
    <xf numFmtId="49" fontId="1" fillId="2" borderId="15" xfId="0" applyNumberFormat="1" applyFont="1" applyFill="1" applyBorder="1" applyAlignment="1">
      <alignment horizontal="left" wrapText="1"/>
    </xf>
    <xf numFmtId="49" fontId="1" fillId="2" borderId="59" xfId="0" applyNumberFormat="1" applyFont="1" applyFill="1" applyBorder="1" applyAlignment="1">
      <alignment horizontal="left" wrapText="1"/>
    </xf>
    <xf numFmtId="49" fontId="4" fillId="2" borderId="59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left"/>
    </xf>
    <xf numFmtId="0" fontId="11" fillId="2" borderId="56" xfId="0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2" borderId="36" xfId="0" applyFill="1" applyBorder="1"/>
    <xf numFmtId="0" fontId="0" fillId="2" borderId="63" xfId="0" applyFill="1" applyBorder="1"/>
    <xf numFmtId="49" fontId="1" fillId="2" borderId="15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49" fontId="4" fillId="2" borderId="14" xfId="0" applyNumberFormat="1" applyFont="1" applyFill="1" applyBorder="1"/>
    <xf numFmtId="0" fontId="0" fillId="2" borderId="54" xfId="0" applyFill="1" applyBorder="1"/>
    <xf numFmtId="49" fontId="4" fillId="2" borderId="59" xfId="0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1" fillId="0" borderId="59" xfId="0" applyFont="1" applyBorder="1"/>
  </cellXfs>
  <cellStyles count="1">
    <cellStyle name="Normal" xfId="0" builtinId="0"/>
  </cellStyles>
  <dxfs count="5">
    <dxf>
      <font>
        <b/>
        <color rgb="FF008000"/>
      </font>
      <fill>
        <patternFill patternType="solid">
          <fgColor indexed="22"/>
          <bgColor indexed="10"/>
        </patternFill>
      </fill>
    </dxf>
    <dxf>
      <font>
        <b/>
        <color rgb="FFFF0000"/>
      </font>
    </dxf>
    <dxf>
      <font>
        <color rgb="FF008000"/>
      </font>
      <fill>
        <patternFill patternType="solid">
          <fgColor indexed="22"/>
          <bgColor indexed="10"/>
        </patternFill>
      </fill>
    </dxf>
    <dxf>
      <font>
        <color rgb="FFFF0000"/>
      </font>
      <fill>
        <patternFill patternType="solid">
          <fgColor indexed="22"/>
          <bgColor indexed="10"/>
        </patternFill>
      </fill>
    </dxf>
    <dxf>
      <font>
        <color rgb="FF008000"/>
      </font>
      <fill>
        <patternFill patternType="solid">
          <fgColor indexed="22"/>
          <bgColor indexed="1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F2600"/>
      <rgbColor rgb="FFA7A7A7"/>
      <rgbColor rgb="FF335593"/>
      <rgbColor rgb="FF4472C4"/>
      <rgbColor rgb="FF7295D2"/>
      <rgbColor rgb="FFA1B8E1"/>
      <rgbColor rgb="FF365B9C"/>
      <rgbColor rgb="FFD8D8D8"/>
      <rgbColor rgb="FFB4C6E7"/>
      <rgbColor rgb="FFBBBBBB"/>
      <rgbColor rgb="00000000"/>
      <rgbColor rgb="FF008000"/>
      <rgbColor rgb="FFBFBFBF"/>
      <rgbColor rgb="FFDDDDDD"/>
      <rgbColor rgb="FF598A38"/>
      <rgbColor rgb="FFFEFB00"/>
      <rgbColor rgb="FF00F900"/>
      <rgbColor rgb="FF008E00"/>
      <rgbColor rgb="FF935100"/>
      <rgbColor rgb="FF0096FF"/>
      <rgbColor rgb="FFFF9300"/>
      <rgbColor rgb="FF942092"/>
      <rgbColor rgb="FFD6A14D"/>
      <rgbColor rgb="FFD5D5D5"/>
      <rgbColor rgb="FFFFD478"/>
      <rgbColor rgb="FFFEF411"/>
      <rgbColor rgb="FFED7D31"/>
      <rgbColor rgb="FF00B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342900</xdr:colOff>
      <xdr:row>0</xdr:row>
      <xdr:rowOff>1751330</xdr:rowOff>
    </xdr:to>
    <xdr:pic>
      <xdr:nvPicPr>
        <xdr:cNvPr id="8" name="officeArt object">
          <a:extLst>
            <a:ext uri="{FF2B5EF4-FFF2-40B4-BE49-F238E27FC236}">
              <a16:creationId xmlns:a16="http://schemas.microsoft.com/office/drawing/2014/main" id="{8F41105E-652F-5B65-1E7B-0EF075AAF98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1440" y="0"/>
          <a:ext cx="7467600" cy="1751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8"/>
  <sheetViews>
    <sheetView showGridLines="0" tabSelected="1" zoomScale="51" zoomScaleNormal="51" workbookViewId="0">
      <selection activeCell="Y1" sqref="Y1:AC1"/>
    </sheetView>
  </sheetViews>
  <sheetFormatPr defaultColWidth="8.85546875" defaultRowHeight="15" customHeight="1" x14ac:dyDescent="0.25"/>
  <cols>
    <col min="1" max="1" width="1.28515625" style="1" customWidth="1"/>
    <col min="2" max="2" width="9.7109375" style="1" customWidth="1"/>
    <col min="3" max="3" width="8.85546875" style="1" customWidth="1"/>
    <col min="4" max="4" width="14.140625" style="1" bestFit="1" customWidth="1"/>
    <col min="5" max="29" width="8.85546875" style="1" customWidth="1"/>
    <col min="30" max="34" width="8.85546875" style="1" hidden="1" customWidth="1"/>
    <col min="35" max="35" width="8.85546875" style="1" customWidth="1"/>
    <col min="36" max="16384" width="8.85546875" style="1"/>
  </cols>
  <sheetData>
    <row r="1" spans="1:34" ht="143.1" customHeight="1" thickBot="1" x14ac:dyDescent="0.35">
      <c r="A1" s="2"/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361" t="s">
        <v>0</v>
      </c>
      <c r="Z1" s="361"/>
      <c r="AA1" s="361"/>
      <c r="AB1" s="361"/>
      <c r="AC1" s="362"/>
      <c r="AD1" s="153"/>
      <c r="AE1" s="3"/>
      <c r="AF1" s="3"/>
      <c r="AG1" s="3"/>
      <c r="AH1" s="3"/>
    </row>
    <row r="2" spans="1:34" ht="15" customHeight="1" x14ac:dyDescent="0.25">
      <c r="A2" s="4"/>
      <c r="B2" s="9" t="s">
        <v>1</v>
      </c>
      <c r="C2" s="329"/>
      <c r="D2" s="154"/>
      <c r="E2" s="154"/>
      <c r="F2" s="154"/>
      <c r="G2" s="155"/>
      <c r="H2" s="155"/>
      <c r="I2" s="155"/>
      <c r="J2" s="155"/>
      <c r="K2" s="155"/>
      <c r="L2" s="15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56"/>
      <c r="Y2" s="156"/>
      <c r="Z2" s="156"/>
      <c r="AA2" s="156"/>
      <c r="AB2" s="156"/>
      <c r="AC2" s="6"/>
      <c r="AD2" s="153"/>
      <c r="AE2" s="42"/>
      <c r="AF2" s="42"/>
      <c r="AG2" s="42"/>
      <c r="AH2" s="42"/>
    </row>
    <row r="3" spans="1:34" ht="15" customHeight="1" x14ac:dyDescent="0.25">
      <c r="A3" s="4"/>
      <c r="B3" s="444" t="s">
        <v>2</v>
      </c>
      <c r="C3" s="406"/>
      <c r="D3" s="406"/>
      <c r="E3" s="406"/>
      <c r="F3" s="445"/>
      <c r="G3" s="419"/>
      <c r="H3" s="446"/>
      <c r="I3" s="446"/>
      <c r="J3" s="446"/>
      <c r="K3" s="446"/>
      <c r="L3" s="446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8"/>
      <c r="X3" s="106"/>
      <c r="Y3" s="111"/>
      <c r="Z3" s="111"/>
      <c r="AA3" s="111"/>
      <c r="AB3" s="111"/>
      <c r="AC3" s="16"/>
      <c r="AD3" s="153"/>
      <c r="AE3" s="153"/>
      <c r="AF3" s="153"/>
      <c r="AG3" s="153"/>
      <c r="AH3" s="153"/>
    </row>
    <row r="4" spans="1:34" ht="18.95" customHeight="1" x14ac:dyDescent="0.25">
      <c r="A4" s="4"/>
      <c r="B4" s="10"/>
      <c r="C4" s="157"/>
      <c r="D4" s="157"/>
      <c r="E4" s="157"/>
      <c r="F4" s="157"/>
      <c r="G4" s="449" t="s">
        <v>3</v>
      </c>
      <c r="H4" s="450"/>
      <c r="I4" s="450"/>
      <c r="J4" s="450"/>
      <c r="K4" s="450"/>
      <c r="L4" s="451"/>
      <c r="M4" s="452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111"/>
      <c r="Y4" s="111"/>
      <c r="Z4" s="111"/>
      <c r="AA4" s="111"/>
      <c r="AB4" s="111"/>
      <c r="AC4" s="16"/>
      <c r="AD4" s="158"/>
      <c r="AE4" s="158"/>
      <c r="AF4" s="158"/>
      <c r="AG4" s="158"/>
      <c r="AH4" s="158"/>
    </row>
    <row r="5" spans="1:34" ht="8.1" customHeight="1" x14ac:dyDescent="0.25">
      <c r="A5" s="4"/>
      <c r="B5" s="10"/>
      <c r="C5" s="159"/>
      <c r="D5" s="159"/>
      <c r="E5" s="159"/>
      <c r="F5" s="159"/>
      <c r="G5" s="160"/>
      <c r="H5" s="160"/>
      <c r="I5" s="160"/>
      <c r="J5" s="160"/>
      <c r="K5" s="160"/>
      <c r="L5" s="13"/>
      <c r="M5" s="161"/>
      <c r="N5" s="111"/>
      <c r="O5" s="111"/>
      <c r="P5" s="111"/>
      <c r="Q5" s="161"/>
      <c r="R5" s="161"/>
      <c r="S5" s="161"/>
      <c r="T5" s="161"/>
      <c r="U5" s="161"/>
      <c r="V5" s="161"/>
      <c r="W5" s="161"/>
      <c r="X5" s="111"/>
      <c r="Y5" s="111"/>
      <c r="Z5" s="111"/>
      <c r="AA5" s="111"/>
      <c r="AB5" s="111"/>
      <c r="AC5" s="16"/>
      <c r="AD5" s="158"/>
      <c r="AE5" s="158"/>
      <c r="AF5" s="158"/>
      <c r="AG5" s="158"/>
      <c r="AH5" s="158"/>
    </row>
    <row r="6" spans="1:34" ht="15" customHeight="1" x14ac:dyDescent="0.25">
      <c r="A6" s="4"/>
      <c r="B6" s="444" t="s">
        <v>4</v>
      </c>
      <c r="C6" s="406"/>
      <c r="D6" s="406"/>
      <c r="E6" s="406"/>
      <c r="F6" s="445"/>
      <c r="G6" s="419"/>
      <c r="H6" s="454"/>
      <c r="I6" s="454"/>
      <c r="J6" s="454"/>
      <c r="K6" s="454"/>
      <c r="L6" s="454"/>
      <c r="M6" s="455"/>
      <c r="N6" s="456" t="s">
        <v>5</v>
      </c>
      <c r="O6" s="457"/>
      <c r="P6" s="457"/>
      <c r="Q6" s="458"/>
      <c r="R6" s="459"/>
      <c r="S6" s="459"/>
      <c r="T6" s="459"/>
      <c r="U6" s="459"/>
      <c r="V6" s="459"/>
      <c r="W6" s="455"/>
      <c r="X6" s="106"/>
      <c r="Y6" s="111"/>
      <c r="Z6" s="111"/>
      <c r="AA6" s="111"/>
      <c r="AB6" s="111"/>
      <c r="AC6" s="16"/>
      <c r="AD6" s="153"/>
      <c r="AE6" s="153"/>
      <c r="AF6" s="153"/>
      <c r="AG6" s="153"/>
      <c r="AH6" s="153"/>
    </row>
    <row r="7" spans="1:34" ht="8.1" customHeight="1" x14ac:dyDescent="0.25">
      <c r="A7" s="4"/>
      <c r="B7" s="10"/>
      <c r="C7" s="159"/>
      <c r="D7" s="159"/>
      <c r="E7" s="159"/>
      <c r="F7" s="157"/>
      <c r="G7" s="162"/>
      <c r="H7" s="162"/>
      <c r="I7" s="162"/>
      <c r="J7" s="162"/>
      <c r="K7" s="14"/>
      <c r="L7" s="14"/>
      <c r="M7" s="163"/>
      <c r="N7" s="111"/>
      <c r="O7" s="111"/>
      <c r="P7" s="111"/>
      <c r="Q7" s="163"/>
      <c r="R7" s="163"/>
      <c r="S7" s="163"/>
      <c r="T7" s="163"/>
      <c r="U7" s="163"/>
      <c r="V7" s="163"/>
      <c r="W7" s="163"/>
      <c r="X7" s="111"/>
      <c r="Y7" s="111"/>
      <c r="Z7" s="111"/>
      <c r="AA7" s="111"/>
      <c r="AB7" s="111"/>
      <c r="AC7" s="16"/>
      <c r="AD7" s="153"/>
      <c r="AE7" s="153"/>
      <c r="AF7" s="153"/>
      <c r="AG7" s="153"/>
      <c r="AH7" s="153"/>
    </row>
    <row r="8" spans="1:34" ht="15" customHeight="1" x14ac:dyDescent="0.25">
      <c r="A8" s="4"/>
      <c r="B8" s="460"/>
      <c r="C8" s="406"/>
      <c r="D8" s="466"/>
      <c r="E8" s="406"/>
      <c r="F8" s="406"/>
      <c r="G8" s="467"/>
      <c r="H8" s="468"/>
      <c r="I8" s="13"/>
      <c r="J8" s="467"/>
      <c r="K8" s="468"/>
      <c r="L8" s="13"/>
      <c r="M8" s="161"/>
      <c r="N8" s="111"/>
      <c r="O8" s="111"/>
      <c r="P8" s="111"/>
      <c r="Q8" s="111"/>
      <c r="R8" s="111"/>
      <c r="S8" s="161"/>
      <c r="T8" s="161"/>
      <c r="U8" s="161"/>
      <c r="V8" s="161"/>
      <c r="W8" s="161"/>
      <c r="X8" s="111"/>
      <c r="Y8" s="111"/>
      <c r="Z8" s="111"/>
      <c r="AA8" s="111"/>
      <c r="AB8" s="111"/>
      <c r="AC8" s="16"/>
      <c r="AD8" s="153"/>
      <c r="AE8" s="153"/>
      <c r="AF8" s="153"/>
      <c r="AG8" s="153"/>
      <c r="AH8" s="153"/>
    </row>
    <row r="9" spans="1:34" ht="15" customHeight="1" x14ac:dyDescent="0.25">
      <c r="A9" s="4"/>
      <c r="B9" s="460"/>
      <c r="C9" s="406"/>
      <c r="D9" s="461" t="s">
        <v>6</v>
      </c>
      <c r="E9" s="406"/>
      <c r="F9" s="445"/>
      <c r="G9" s="419"/>
      <c r="H9" s="446"/>
      <c r="I9" s="446"/>
      <c r="J9" s="446"/>
      <c r="K9" s="446"/>
      <c r="L9" s="446"/>
      <c r="M9" s="448"/>
      <c r="N9" s="462" t="s">
        <v>132</v>
      </c>
      <c r="O9" s="463"/>
      <c r="P9" s="463"/>
      <c r="Q9" s="463"/>
      <c r="R9" s="464"/>
      <c r="S9" s="465"/>
      <c r="T9" s="459"/>
      <c r="U9" s="459"/>
      <c r="V9" s="459"/>
      <c r="W9" s="455"/>
      <c r="X9" s="106"/>
      <c r="Y9" s="111"/>
      <c r="Z9" s="111"/>
      <c r="AA9" s="111"/>
      <c r="AB9" s="111"/>
      <c r="AC9" s="16"/>
      <c r="AD9" s="153"/>
      <c r="AE9" s="153"/>
      <c r="AF9" s="153"/>
      <c r="AG9" s="153"/>
      <c r="AH9" s="153"/>
    </row>
    <row r="10" spans="1:34" ht="8.4499999999999993" customHeight="1" x14ac:dyDescent="0.25">
      <c r="A10" s="4"/>
      <c r="B10" s="18"/>
      <c r="C10" s="19"/>
      <c r="D10" s="19"/>
      <c r="E10" s="19"/>
      <c r="F10" s="19"/>
      <c r="G10" s="164"/>
      <c r="H10" s="164"/>
      <c r="I10" s="164"/>
      <c r="J10" s="164"/>
      <c r="K10" s="164"/>
      <c r="L10" s="164"/>
      <c r="M10" s="7"/>
      <c r="N10" s="8"/>
      <c r="O10" s="8"/>
      <c r="P10" s="8"/>
      <c r="Q10" s="8"/>
      <c r="R10" s="8"/>
      <c r="S10" s="7"/>
      <c r="T10" s="7"/>
      <c r="U10" s="7"/>
      <c r="V10" s="7"/>
      <c r="W10" s="7"/>
      <c r="X10" s="8"/>
      <c r="Y10" s="8"/>
      <c r="Z10" s="8"/>
      <c r="AA10" s="8"/>
      <c r="AB10" s="8"/>
      <c r="AC10" s="165"/>
      <c r="AD10" s="153"/>
      <c r="AE10" s="166"/>
      <c r="AF10" s="166"/>
      <c r="AG10" s="166"/>
      <c r="AH10" s="166"/>
    </row>
    <row r="11" spans="1:34" ht="19.5" customHeight="1" x14ac:dyDescent="0.25">
      <c r="A11" s="4"/>
      <c r="B11" s="9" t="s">
        <v>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6"/>
      <c r="AD11" s="153"/>
      <c r="AE11" s="42"/>
      <c r="AF11" s="42"/>
      <c r="AG11" s="42"/>
      <c r="AH11" s="42"/>
    </row>
    <row r="12" spans="1:34" ht="18.95" customHeight="1" x14ac:dyDescent="0.25">
      <c r="A12" s="4"/>
      <c r="B12" s="10"/>
      <c r="C12" s="157"/>
      <c r="D12" s="157"/>
      <c r="E12" s="157"/>
      <c r="F12" s="157"/>
      <c r="G12" s="157"/>
      <c r="H12" s="157"/>
      <c r="I12" s="157"/>
      <c r="J12" s="363" t="s">
        <v>8</v>
      </c>
      <c r="K12" s="363"/>
      <c r="L12" s="363"/>
      <c r="M12" s="363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6"/>
      <c r="AD12" s="153"/>
      <c r="AE12" s="153"/>
      <c r="AF12" s="153"/>
      <c r="AG12" s="153"/>
      <c r="AH12" s="153"/>
    </row>
    <row r="13" spans="1:34" ht="15" customHeight="1" x14ac:dyDescent="0.25">
      <c r="A13" s="4"/>
      <c r="B13" s="10"/>
      <c r="C13" s="157"/>
      <c r="D13" s="157"/>
      <c r="E13" s="157"/>
      <c r="F13" s="157"/>
      <c r="G13" s="157"/>
      <c r="H13" s="157"/>
      <c r="I13" s="157"/>
      <c r="J13" s="167"/>
      <c r="K13" s="11" t="s">
        <v>9</v>
      </c>
      <c r="L13" s="11" t="s">
        <v>10</v>
      </c>
      <c r="M13" s="106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6"/>
      <c r="AD13" s="153"/>
      <c r="AE13" s="153"/>
      <c r="AF13" s="153"/>
      <c r="AG13" s="153"/>
      <c r="AH13" s="153"/>
    </row>
    <row r="14" spans="1:34" ht="15" customHeight="1" x14ac:dyDescent="0.25">
      <c r="A14" s="4"/>
      <c r="B14" s="12" t="s">
        <v>11</v>
      </c>
      <c r="C14" s="157"/>
      <c r="D14" s="157"/>
      <c r="E14" s="157"/>
      <c r="F14" s="157"/>
      <c r="G14" s="157"/>
      <c r="H14" s="157"/>
      <c r="I14" s="157"/>
      <c r="J14" s="168"/>
      <c r="K14" s="350"/>
      <c r="L14" s="351"/>
      <c r="M14" s="354"/>
      <c r="N14" s="355"/>
      <c r="O14" s="355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6"/>
      <c r="AD14" s="153"/>
      <c r="AE14" s="153"/>
      <c r="AF14" s="153"/>
      <c r="AG14" s="153"/>
      <c r="AH14" s="153"/>
    </row>
    <row r="15" spans="1:34" ht="35.1" customHeight="1" x14ac:dyDescent="0.25">
      <c r="A15" s="4"/>
      <c r="B15" s="511" t="s">
        <v>133</v>
      </c>
      <c r="C15" s="512"/>
      <c r="D15" s="512"/>
      <c r="E15" s="512"/>
      <c r="F15" s="512"/>
      <c r="G15" s="512"/>
      <c r="H15" s="512"/>
      <c r="I15" s="512"/>
      <c r="J15" s="159"/>
      <c r="K15" s="352"/>
      <c r="L15" s="353"/>
      <c r="M15" s="355"/>
      <c r="N15" s="355"/>
      <c r="O15" s="355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6"/>
      <c r="AD15" s="153"/>
      <c r="AE15" s="153"/>
      <c r="AF15" s="153"/>
      <c r="AG15" s="153"/>
      <c r="AH15" s="153"/>
    </row>
    <row r="16" spans="1:34" ht="8.1" customHeight="1" x14ac:dyDescent="0.25">
      <c r="A16" s="4"/>
      <c r="B16" s="10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6"/>
      <c r="AD16" s="153"/>
      <c r="AE16" s="153"/>
      <c r="AF16" s="153"/>
      <c r="AG16" s="153"/>
      <c r="AH16" s="153"/>
    </row>
    <row r="17" spans="1:34" ht="15" customHeight="1" x14ac:dyDescent="0.25">
      <c r="A17" s="4"/>
      <c r="B17" s="10"/>
      <c r="C17" s="157"/>
      <c r="D17" s="157"/>
      <c r="E17" s="157"/>
      <c r="F17" s="157"/>
      <c r="G17" s="157"/>
      <c r="H17" s="157"/>
      <c r="I17" s="157"/>
      <c r="J17" s="513" t="s">
        <v>12</v>
      </c>
      <c r="K17" s="508"/>
      <c r="L17" s="169">
        <f>IF(K14="x",5,IF(L14="x",0,0))</f>
        <v>0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6"/>
      <c r="AD17" s="153"/>
      <c r="AE17" s="153"/>
      <c r="AF17" s="153"/>
      <c r="AG17" s="153"/>
      <c r="AH17" s="153"/>
    </row>
    <row r="18" spans="1:34" ht="15" customHeight="1" x14ac:dyDescent="0.25">
      <c r="A18" s="4"/>
      <c r="B18" s="26" t="s">
        <v>13</v>
      </c>
      <c r="C18" s="157"/>
      <c r="D18" s="157"/>
      <c r="E18" s="157"/>
      <c r="F18" s="157"/>
      <c r="G18" s="157"/>
      <c r="H18" s="13"/>
      <c r="I18" s="13"/>
      <c r="J18" s="157"/>
      <c r="K18" s="157"/>
      <c r="L18" s="157"/>
      <c r="M18" s="111"/>
      <c r="N18" s="111"/>
      <c r="O18" s="111"/>
      <c r="P18" s="111"/>
      <c r="Q18" s="111"/>
      <c r="R18" s="111"/>
      <c r="S18" s="111"/>
      <c r="T18" s="161"/>
      <c r="U18" s="161"/>
      <c r="V18" s="111"/>
      <c r="W18" s="111"/>
      <c r="X18" s="111"/>
      <c r="Y18" s="111"/>
      <c r="Z18" s="111"/>
      <c r="AA18" s="111"/>
      <c r="AB18" s="111"/>
      <c r="AC18" s="16"/>
      <c r="AD18" s="153"/>
      <c r="AE18" s="153"/>
      <c r="AF18" s="153"/>
      <c r="AG18" s="153"/>
      <c r="AH18" s="153"/>
    </row>
    <row r="19" spans="1:34" ht="15" customHeight="1" x14ac:dyDescent="0.25">
      <c r="A19" s="4"/>
      <c r="B19" s="444" t="s">
        <v>14</v>
      </c>
      <c r="C19" s="406"/>
      <c r="D19" s="406"/>
      <c r="E19" s="406"/>
      <c r="F19" s="406"/>
      <c r="G19" s="445"/>
      <c r="H19" s="419"/>
      <c r="I19" s="521"/>
      <c r="J19" s="170"/>
      <c r="K19" s="157"/>
      <c r="L19" s="157"/>
      <c r="M19" s="469" t="s">
        <v>15</v>
      </c>
      <c r="N19" s="413"/>
      <c r="O19" s="413"/>
      <c r="P19" s="386"/>
      <c r="Q19" s="470"/>
      <c r="R19" s="413"/>
      <c r="S19" s="386"/>
      <c r="T19" s="458"/>
      <c r="U19" s="455"/>
      <c r="V19" s="106"/>
      <c r="W19" s="111"/>
      <c r="X19" s="111"/>
      <c r="Y19" s="111"/>
      <c r="Z19" s="111"/>
      <c r="AA19" s="111"/>
      <c r="AB19" s="111"/>
      <c r="AC19" s="16"/>
      <c r="AD19" s="153"/>
      <c r="AE19" s="153"/>
      <c r="AF19" s="153"/>
      <c r="AG19" s="153"/>
      <c r="AH19" s="153"/>
    </row>
    <row r="20" spans="1:34" ht="15" customHeight="1" x14ac:dyDescent="0.25">
      <c r="A20" s="4"/>
      <c r="B20" s="444" t="s">
        <v>16</v>
      </c>
      <c r="C20" s="406"/>
      <c r="D20" s="406"/>
      <c r="E20" s="406"/>
      <c r="F20" s="406"/>
      <c r="G20" s="445"/>
      <c r="H20" s="419"/>
      <c r="I20" s="521"/>
      <c r="J20" s="170"/>
      <c r="K20" s="157"/>
      <c r="L20" s="157"/>
      <c r="M20" s="469" t="s">
        <v>17</v>
      </c>
      <c r="N20" s="413"/>
      <c r="O20" s="413"/>
      <c r="P20" s="386"/>
      <c r="Q20" s="470"/>
      <c r="R20" s="413"/>
      <c r="S20" s="386"/>
      <c r="T20" s="458"/>
      <c r="U20" s="455"/>
      <c r="V20" s="106"/>
      <c r="W20" s="111"/>
      <c r="X20" s="111"/>
      <c r="Y20" s="111"/>
      <c r="Z20" s="111"/>
      <c r="AA20" s="111"/>
      <c r="AB20" s="111"/>
      <c r="AC20" s="16"/>
      <c r="AD20" s="153"/>
      <c r="AE20" s="153"/>
      <c r="AF20" s="153"/>
      <c r="AG20" s="153"/>
      <c r="AH20" s="153"/>
    </row>
    <row r="21" spans="1:34" ht="15" customHeight="1" x14ac:dyDescent="0.25">
      <c r="A21" s="4"/>
      <c r="B21" s="10"/>
      <c r="C21" s="157"/>
      <c r="D21" s="157"/>
      <c r="E21" s="157"/>
      <c r="F21" s="157"/>
      <c r="G21" s="157"/>
      <c r="H21" s="14"/>
      <c r="I21" s="14"/>
      <c r="J21" s="157"/>
      <c r="K21" s="157"/>
      <c r="L21" s="157"/>
      <c r="M21" s="111"/>
      <c r="N21" s="111"/>
      <c r="O21" s="111"/>
      <c r="P21" s="111"/>
      <c r="Q21" s="111"/>
      <c r="R21" s="111"/>
      <c r="S21" s="111"/>
      <c r="T21" s="163"/>
      <c r="U21" s="163"/>
      <c r="V21" s="111"/>
      <c r="W21" s="111"/>
      <c r="X21" s="111"/>
      <c r="Y21" s="111"/>
      <c r="Z21" s="111"/>
      <c r="AA21" s="111"/>
      <c r="AB21" s="111"/>
      <c r="AC21" s="16"/>
      <c r="AD21" s="153"/>
      <c r="AE21" s="153"/>
      <c r="AF21" s="153"/>
      <c r="AG21" s="153"/>
      <c r="AH21" s="153"/>
    </row>
    <row r="22" spans="1:34" ht="15" customHeight="1" x14ac:dyDescent="0.25">
      <c r="A22" s="4"/>
      <c r="B22" s="495" t="s">
        <v>18</v>
      </c>
      <c r="C22" s="406"/>
      <c r="D22" s="406"/>
      <c r="E22" s="406"/>
      <c r="F22" s="406"/>
      <c r="G22" s="157"/>
      <c r="H22" s="157"/>
      <c r="I22" s="157"/>
      <c r="J22" s="157"/>
      <c r="K22" s="157"/>
      <c r="L22" s="157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6"/>
      <c r="AD22" s="153"/>
      <c r="AE22" s="153"/>
      <c r="AF22" s="153"/>
      <c r="AG22" s="153"/>
      <c r="AH22" s="153"/>
    </row>
    <row r="23" spans="1:34" ht="18.95" customHeight="1" x14ac:dyDescent="0.25">
      <c r="A23" s="4"/>
      <c r="B23" s="316" t="s">
        <v>19</v>
      </c>
      <c r="C23" s="314"/>
      <c r="D23" s="317"/>
      <c r="E23" s="317"/>
      <c r="F23" s="317"/>
      <c r="G23" s="317"/>
      <c r="H23" s="317"/>
      <c r="I23" s="317"/>
      <c r="J23" s="317"/>
      <c r="K23" s="317"/>
      <c r="L23" s="317"/>
      <c r="M23" s="318"/>
      <c r="N23" s="318"/>
      <c r="O23" s="318"/>
      <c r="P23" s="318"/>
      <c r="Q23" s="318"/>
      <c r="R23" s="318"/>
      <c r="S23" s="318"/>
      <c r="T23" s="318"/>
      <c r="U23" s="161"/>
      <c r="V23" s="161"/>
      <c r="W23" s="161"/>
      <c r="X23" s="161"/>
      <c r="Y23" s="161"/>
      <c r="Z23" s="161"/>
      <c r="AA23" s="161"/>
      <c r="AB23" s="111"/>
      <c r="AC23" s="16"/>
      <c r="AD23" s="153"/>
      <c r="AE23" s="153"/>
      <c r="AF23" s="153"/>
      <c r="AG23" s="153"/>
      <c r="AH23" s="153"/>
    </row>
    <row r="24" spans="1:34" ht="18.95" customHeight="1" x14ac:dyDescent="0.25">
      <c r="A24" s="4"/>
      <c r="B24" s="514" t="s">
        <v>20</v>
      </c>
      <c r="C24" s="515"/>
      <c r="D24" s="333"/>
      <c r="E24" s="333"/>
      <c r="F24" s="333"/>
      <c r="G24" s="333"/>
      <c r="H24" s="334"/>
      <c r="I24" s="334"/>
      <c r="J24" s="334"/>
      <c r="K24" s="334"/>
      <c r="L24" s="335"/>
      <c r="M24" s="335"/>
      <c r="N24" s="335"/>
      <c r="O24" s="335"/>
      <c r="P24" s="336"/>
      <c r="Q24" s="336"/>
      <c r="R24" s="336"/>
      <c r="S24" s="336"/>
      <c r="T24" s="337"/>
      <c r="U24" s="337"/>
      <c r="V24" s="337"/>
      <c r="W24" s="337"/>
      <c r="X24" s="334"/>
      <c r="Y24" s="334"/>
      <c r="Z24" s="334"/>
      <c r="AA24" s="334"/>
      <c r="AB24" s="172"/>
      <c r="AC24" s="173"/>
      <c r="AD24" s="174"/>
      <c r="AE24" s="174"/>
      <c r="AF24" s="174"/>
      <c r="AG24" s="174"/>
      <c r="AH24" s="174"/>
    </row>
    <row r="25" spans="1:34" ht="18.95" customHeight="1" x14ac:dyDescent="0.25">
      <c r="A25" s="4"/>
      <c r="B25" s="514" t="s">
        <v>21</v>
      </c>
      <c r="C25" s="515"/>
      <c r="D25" s="331"/>
      <c r="E25" s="331"/>
      <c r="F25" s="331"/>
      <c r="G25" s="331"/>
      <c r="H25" s="331"/>
      <c r="I25" s="331"/>
      <c r="J25" s="331"/>
      <c r="K25" s="331"/>
      <c r="L25" s="331"/>
      <c r="M25" s="338"/>
      <c r="N25" s="338"/>
      <c r="O25" s="331"/>
      <c r="P25" s="331"/>
      <c r="Q25" s="331"/>
      <c r="R25" s="331"/>
      <c r="S25" s="331"/>
      <c r="T25" s="331"/>
      <c r="U25" s="338"/>
      <c r="V25" s="338"/>
      <c r="W25" s="338"/>
      <c r="X25" s="331"/>
      <c r="Y25" s="331"/>
      <c r="Z25" s="331"/>
      <c r="AA25" s="331"/>
      <c r="AB25" s="175"/>
      <c r="AC25" s="176"/>
      <c r="AD25" s="177"/>
      <c r="AE25" s="177"/>
      <c r="AF25" s="177"/>
      <c r="AG25" s="177"/>
      <c r="AH25" s="177"/>
    </row>
    <row r="26" spans="1:34" ht="18.95" customHeight="1" x14ac:dyDescent="0.25">
      <c r="A26" s="4"/>
      <c r="B26" s="514" t="s">
        <v>22</v>
      </c>
      <c r="C26" s="515"/>
      <c r="D26" s="331"/>
      <c r="E26" s="331"/>
      <c r="F26" s="331"/>
      <c r="G26" s="331"/>
      <c r="H26" s="331"/>
      <c r="I26" s="331"/>
      <c r="J26" s="331"/>
      <c r="K26" s="331"/>
      <c r="L26" s="331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175"/>
      <c r="AC26" s="176"/>
      <c r="AD26" s="177"/>
      <c r="AE26" s="177"/>
      <c r="AF26" s="177"/>
      <c r="AG26" s="177"/>
      <c r="AH26" s="177"/>
    </row>
    <row r="27" spans="1:34" ht="18.95" customHeight="1" x14ac:dyDescent="0.25">
      <c r="A27" s="4"/>
      <c r="B27" s="15"/>
      <c r="C27" s="178"/>
      <c r="D27" s="145" t="str">
        <f t="shared" ref="D27:AA27" si="0">IFERROR(D26/D25,"0")</f>
        <v>0</v>
      </c>
      <c r="E27" s="145" t="str">
        <f t="shared" si="0"/>
        <v>0</v>
      </c>
      <c r="F27" s="145" t="str">
        <f t="shared" si="0"/>
        <v>0</v>
      </c>
      <c r="G27" s="145" t="str">
        <f t="shared" si="0"/>
        <v>0</v>
      </c>
      <c r="H27" s="145" t="str">
        <f t="shared" si="0"/>
        <v>0</v>
      </c>
      <c r="I27" s="145" t="str">
        <f t="shared" si="0"/>
        <v>0</v>
      </c>
      <c r="J27" s="145" t="str">
        <f t="shared" si="0"/>
        <v>0</v>
      </c>
      <c r="K27" s="145" t="str">
        <f t="shared" si="0"/>
        <v>0</v>
      </c>
      <c r="L27" s="145" t="str">
        <f t="shared" si="0"/>
        <v>0</v>
      </c>
      <c r="M27" s="145" t="str">
        <f t="shared" si="0"/>
        <v>0</v>
      </c>
      <c r="N27" s="145" t="str">
        <f t="shared" si="0"/>
        <v>0</v>
      </c>
      <c r="O27" s="145" t="str">
        <f t="shared" si="0"/>
        <v>0</v>
      </c>
      <c r="P27" s="145" t="str">
        <f t="shared" si="0"/>
        <v>0</v>
      </c>
      <c r="Q27" s="145" t="str">
        <f t="shared" si="0"/>
        <v>0</v>
      </c>
      <c r="R27" s="145" t="str">
        <f t="shared" si="0"/>
        <v>0</v>
      </c>
      <c r="S27" s="145" t="str">
        <f t="shared" si="0"/>
        <v>0</v>
      </c>
      <c r="T27" s="145" t="str">
        <f t="shared" si="0"/>
        <v>0</v>
      </c>
      <c r="U27" s="145" t="str">
        <f t="shared" si="0"/>
        <v>0</v>
      </c>
      <c r="V27" s="145" t="str">
        <f t="shared" si="0"/>
        <v>0</v>
      </c>
      <c r="W27" s="145" t="str">
        <f t="shared" si="0"/>
        <v>0</v>
      </c>
      <c r="X27" s="145" t="str">
        <f t="shared" si="0"/>
        <v>0</v>
      </c>
      <c r="Y27" s="145" t="str">
        <f t="shared" si="0"/>
        <v>0</v>
      </c>
      <c r="Z27" s="145" t="str">
        <f t="shared" si="0"/>
        <v>0</v>
      </c>
      <c r="AA27" s="145" t="str">
        <f t="shared" si="0"/>
        <v>0</v>
      </c>
      <c r="AB27" s="175"/>
      <c r="AC27" s="176"/>
      <c r="AD27" s="179"/>
      <c r="AE27" s="179"/>
      <c r="AF27" s="179"/>
      <c r="AG27" s="179"/>
      <c r="AH27" s="179"/>
    </row>
    <row r="28" spans="1:34" ht="15" customHeight="1" x14ac:dyDescent="0.25">
      <c r="A28" s="4"/>
      <c r="B28" s="15"/>
      <c r="C28" s="180"/>
      <c r="D28" s="181"/>
      <c r="E28" s="181"/>
      <c r="F28" s="181"/>
      <c r="G28" s="181"/>
      <c r="H28" s="181"/>
      <c r="I28" s="181"/>
      <c r="J28" s="181"/>
      <c r="K28" s="181"/>
      <c r="L28" s="182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4"/>
      <c r="Z28" s="184"/>
      <c r="AA28" s="184"/>
      <c r="AB28" s="111"/>
      <c r="AC28" s="16"/>
      <c r="AD28" s="185"/>
      <c r="AE28" s="185"/>
      <c r="AF28" s="185"/>
      <c r="AG28" s="185"/>
      <c r="AH28" s="185"/>
    </row>
    <row r="29" spans="1:34" ht="18.95" customHeight="1" x14ac:dyDescent="0.25">
      <c r="A29" s="17"/>
      <c r="B29" s="514" t="s">
        <v>20</v>
      </c>
      <c r="C29" s="515"/>
      <c r="D29" s="335"/>
      <c r="E29" s="335"/>
      <c r="F29" s="335"/>
      <c r="G29" s="335"/>
      <c r="H29" s="336"/>
      <c r="I29" s="336"/>
      <c r="J29" s="336"/>
      <c r="K29" s="336"/>
      <c r="L29" s="337"/>
      <c r="M29" s="337"/>
      <c r="N29" s="337"/>
      <c r="O29" s="337"/>
      <c r="P29" s="334"/>
      <c r="Q29" s="334"/>
      <c r="R29" s="334"/>
      <c r="S29" s="334"/>
      <c r="T29" s="335"/>
      <c r="U29" s="335"/>
      <c r="V29" s="335"/>
      <c r="W29" s="335"/>
      <c r="X29" s="336"/>
      <c r="Y29" s="336"/>
      <c r="Z29" s="336"/>
      <c r="AA29" s="336"/>
      <c r="AB29" s="186"/>
      <c r="AC29" s="187"/>
      <c r="AD29" s="188"/>
      <c r="AE29" s="188"/>
      <c r="AF29" s="188"/>
      <c r="AG29" s="188"/>
      <c r="AH29" s="188"/>
    </row>
    <row r="30" spans="1:34" ht="18.95" customHeight="1" x14ac:dyDescent="0.25">
      <c r="A30" s="4"/>
      <c r="B30" s="514" t="s">
        <v>21</v>
      </c>
      <c r="C30" s="515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8"/>
      <c r="U30" s="338"/>
      <c r="V30" s="338"/>
      <c r="W30" s="331"/>
      <c r="X30" s="331"/>
      <c r="Y30" s="331"/>
      <c r="Z30" s="331"/>
      <c r="AA30" s="338"/>
      <c r="AB30" s="175"/>
      <c r="AC30" s="176"/>
      <c r="AD30" s="177"/>
      <c r="AE30" s="177"/>
      <c r="AF30" s="177"/>
      <c r="AG30" s="177"/>
      <c r="AH30" s="177"/>
    </row>
    <row r="31" spans="1:34" ht="18.95" customHeight="1" x14ac:dyDescent="0.25">
      <c r="A31" s="4"/>
      <c r="B31" s="514" t="s">
        <v>22</v>
      </c>
      <c r="C31" s="515"/>
      <c r="D31" s="331"/>
      <c r="E31" s="331"/>
      <c r="F31" s="331"/>
      <c r="G31" s="331"/>
      <c r="H31" s="331"/>
      <c r="I31" s="331"/>
      <c r="J31" s="331"/>
      <c r="K31" s="331"/>
      <c r="L31" s="331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175"/>
      <c r="AC31" s="176"/>
      <c r="AD31" s="177"/>
      <c r="AE31" s="177"/>
      <c r="AF31" s="177"/>
      <c r="AG31" s="177"/>
      <c r="AH31" s="177"/>
    </row>
    <row r="32" spans="1:34" ht="18.95" customHeight="1" x14ac:dyDescent="0.25">
      <c r="A32" s="4"/>
      <c r="B32" s="15"/>
      <c r="C32" s="178"/>
      <c r="D32" s="144" t="str">
        <f t="shared" ref="D32:AA32" si="1">IFERROR(D31/D30,"0")</f>
        <v>0</v>
      </c>
      <c r="E32" s="144" t="str">
        <f t="shared" si="1"/>
        <v>0</v>
      </c>
      <c r="F32" s="144" t="str">
        <f t="shared" si="1"/>
        <v>0</v>
      </c>
      <c r="G32" s="144" t="str">
        <f t="shared" si="1"/>
        <v>0</v>
      </c>
      <c r="H32" s="144" t="str">
        <f t="shared" si="1"/>
        <v>0</v>
      </c>
      <c r="I32" s="144" t="str">
        <f t="shared" si="1"/>
        <v>0</v>
      </c>
      <c r="J32" s="144" t="str">
        <f t="shared" si="1"/>
        <v>0</v>
      </c>
      <c r="K32" s="144" t="str">
        <f t="shared" si="1"/>
        <v>0</v>
      </c>
      <c r="L32" s="144" t="str">
        <f t="shared" si="1"/>
        <v>0</v>
      </c>
      <c r="M32" s="144" t="str">
        <f t="shared" si="1"/>
        <v>0</v>
      </c>
      <c r="N32" s="144" t="str">
        <f t="shared" si="1"/>
        <v>0</v>
      </c>
      <c r="O32" s="144" t="str">
        <f t="shared" si="1"/>
        <v>0</v>
      </c>
      <c r="P32" s="144" t="str">
        <f t="shared" si="1"/>
        <v>0</v>
      </c>
      <c r="Q32" s="144" t="str">
        <f t="shared" si="1"/>
        <v>0</v>
      </c>
      <c r="R32" s="144" t="str">
        <f t="shared" si="1"/>
        <v>0</v>
      </c>
      <c r="S32" s="144" t="str">
        <f t="shared" si="1"/>
        <v>0</v>
      </c>
      <c r="T32" s="144" t="str">
        <f t="shared" si="1"/>
        <v>0</v>
      </c>
      <c r="U32" s="144" t="str">
        <f t="shared" si="1"/>
        <v>0</v>
      </c>
      <c r="V32" s="144" t="str">
        <f t="shared" si="1"/>
        <v>0</v>
      </c>
      <c r="W32" s="144" t="str">
        <f t="shared" si="1"/>
        <v>0</v>
      </c>
      <c r="X32" s="144" t="str">
        <f t="shared" si="1"/>
        <v>0</v>
      </c>
      <c r="Y32" s="144" t="str">
        <f t="shared" si="1"/>
        <v>0</v>
      </c>
      <c r="Z32" s="144" t="str">
        <f t="shared" si="1"/>
        <v>0</v>
      </c>
      <c r="AA32" s="144" t="str">
        <f t="shared" si="1"/>
        <v>0</v>
      </c>
      <c r="AB32" s="175"/>
      <c r="AC32" s="176"/>
      <c r="AD32" s="179"/>
      <c r="AE32" s="179"/>
      <c r="AF32" s="179"/>
      <c r="AG32" s="179"/>
      <c r="AH32" s="179"/>
    </row>
    <row r="33" spans="1:34" ht="12" customHeight="1" x14ac:dyDescent="0.25">
      <c r="A33" s="4"/>
      <c r="B33" s="15"/>
      <c r="C33" s="180"/>
      <c r="D33" s="181"/>
      <c r="E33" s="181"/>
      <c r="F33" s="181"/>
      <c r="G33" s="181"/>
      <c r="H33" s="14"/>
      <c r="I33" s="14"/>
      <c r="J33" s="14"/>
      <c r="K33" s="14"/>
      <c r="L33" s="14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11"/>
      <c r="AC33" s="16"/>
      <c r="AD33" s="153"/>
      <c r="AE33" s="153"/>
      <c r="AF33" s="153"/>
      <c r="AG33" s="153"/>
      <c r="AH33" s="153"/>
    </row>
    <row r="34" spans="1:34" ht="18.95" customHeight="1" x14ac:dyDescent="0.25">
      <c r="A34" s="17"/>
      <c r="B34" s="514" t="s">
        <v>20</v>
      </c>
      <c r="C34" s="515"/>
      <c r="D34" s="339"/>
      <c r="E34" s="339"/>
      <c r="F34" s="339"/>
      <c r="G34" s="339"/>
      <c r="H34" s="186"/>
      <c r="I34" s="322"/>
      <c r="J34" s="322"/>
      <c r="K34" s="322"/>
      <c r="L34" s="323"/>
      <c r="M34" s="190"/>
      <c r="N34" s="190"/>
      <c r="O34" s="190"/>
      <c r="P34" s="190" t="s">
        <v>23</v>
      </c>
      <c r="R34" s="190"/>
      <c r="S34" s="190"/>
      <c r="T34" s="190"/>
      <c r="U34" s="191" t="str">
        <f>IFERROR(AVERAGEIF(H35:H37,"&lt;&gt;0"),"0")</f>
        <v>0</v>
      </c>
      <c r="V34" s="190"/>
      <c r="W34" s="190"/>
      <c r="X34" s="190"/>
      <c r="Y34" s="190"/>
      <c r="Z34" s="190"/>
      <c r="AA34" s="190"/>
      <c r="AB34" s="190"/>
      <c r="AC34" s="192"/>
      <c r="AD34" s="193"/>
      <c r="AE34" s="193"/>
      <c r="AF34" s="193"/>
      <c r="AG34" s="193"/>
      <c r="AH34" s="193"/>
    </row>
    <row r="35" spans="1:34" ht="18.95" customHeight="1" x14ac:dyDescent="0.25">
      <c r="A35" s="4"/>
      <c r="B35" s="514" t="s">
        <v>21</v>
      </c>
      <c r="C35" s="515"/>
      <c r="D35" s="331"/>
      <c r="E35" s="331"/>
      <c r="F35" s="331"/>
      <c r="G35" s="331"/>
      <c r="H35" s="194" t="str">
        <f>IFERROR(AVERAGEIF(A25:AA25,"&lt;&gt;0"),"0")</f>
        <v>0</v>
      </c>
      <c r="I35" s="324" t="str">
        <f>H35</f>
        <v>0</v>
      </c>
      <c r="J35" s="324" t="str">
        <f>IFERROR(AVERAGEIF(A26:AA26,"&lt;&gt;0"),"0")</f>
        <v>0</v>
      </c>
      <c r="K35" s="325" t="str">
        <f>J35</f>
        <v>0</v>
      </c>
      <c r="L35" s="326" t="e">
        <f>K35/I35</f>
        <v>#DIV/0!</v>
      </c>
      <c r="M35" s="195"/>
      <c r="N35" s="195"/>
      <c r="O35" s="196"/>
      <c r="P35" s="190" t="s">
        <v>24</v>
      </c>
      <c r="Q35" s="315"/>
      <c r="R35" s="315"/>
      <c r="S35" s="315"/>
      <c r="T35" s="315"/>
      <c r="U35" s="191" t="str">
        <f>IFERROR(AVERAGEIF(K35:K37,"&lt;&gt;0"),"0")</f>
        <v>0</v>
      </c>
      <c r="V35" s="197"/>
      <c r="W35" s="197"/>
      <c r="X35" s="197"/>
      <c r="Y35" s="197"/>
      <c r="Z35" s="197"/>
      <c r="AA35" s="111"/>
      <c r="AB35" s="111"/>
      <c r="AC35" s="16"/>
      <c r="AD35" s="153"/>
      <c r="AE35" s="153"/>
      <c r="AF35" s="153"/>
      <c r="AG35" s="153"/>
      <c r="AH35" s="153"/>
    </row>
    <row r="36" spans="1:34" ht="18.95" customHeight="1" x14ac:dyDescent="0.25">
      <c r="A36" s="4"/>
      <c r="B36" s="514" t="s">
        <v>22</v>
      </c>
      <c r="C36" s="515"/>
      <c r="D36" s="331"/>
      <c r="E36" s="331"/>
      <c r="F36" s="331"/>
      <c r="G36" s="331"/>
      <c r="H36" s="194" t="str">
        <f>IFERROR(AVERAGEIF(A30:AA30,"&lt;&gt;0"),"0")</f>
        <v>0</v>
      </c>
      <c r="I36" s="324" t="str">
        <f>H36</f>
        <v>0</v>
      </c>
      <c r="J36" s="324" t="str">
        <f>IFERROR(AVERAGEIF(A31:AA31,"&lt;&gt;0"),"0")</f>
        <v>0</v>
      </c>
      <c r="K36" s="325" t="str">
        <f>J36</f>
        <v>0</v>
      </c>
      <c r="L36" s="326" t="e">
        <f>K36/I36</f>
        <v>#DIV/0!</v>
      </c>
      <c r="M36" s="198"/>
      <c r="N36" s="198"/>
      <c r="O36" s="111"/>
      <c r="P36" s="411" t="s">
        <v>12</v>
      </c>
      <c r="Q36" s="413"/>
      <c r="R36" s="496"/>
      <c r="S36" s="497">
        <f>M37/1</f>
        <v>0</v>
      </c>
      <c r="T36" s="498"/>
      <c r="U36" s="200">
        <f>IF(S36&lt;40%,0,IF(AND(S36&gt;=40%,S36&lt;49%),1,IF(AND(S36&gt;=50%,S36&lt;59%),2,IF(AND(S36&gt;=60%,S36&lt;69%),3,IF(AND(S36&gt;=70%,S36&lt;79%),4,IF(S36&gt;=80%,5,0))))))</f>
        <v>0</v>
      </c>
      <c r="V36" s="201"/>
      <c r="W36" s="201"/>
      <c r="X36" s="201"/>
      <c r="Y36" s="201"/>
      <c r="Z36" s="201"/>
      <c r="AA36" s="111"/>
      <c r="AB36" s="111"/>
      <c r="AC36" s="16"/>
      <c r="AD36" s="153"/>
      <c r="AE36" s="153"/>
      <c r="AF36" s="153"/>
      <c r="AG36" s="153"/>
      <c r="AH36" s="153"/>
    </row>
    <row r="37" spans="1:34" ht="18.95" customHeight="1" x14ac:dyDescent="0.25">
      <c r="A37" s="4"/>
      <c r="B37" s="10"/>
      <c r="C37" s="167"/>
      <c r="D37" s="146" t="str">
        <f>IFERROR(D36/D35,"0")</f>
        <v>0</v>
      </c>
      <c r="E37" s="146" t="str">
        <f>IFERROR(E36/E35,"0")</f>
        <v>0</v>
      </c>
      <c r="F37" s="146" t="str">
        <f>IFERROR(F36/F35,"0")</f>
        <v>0</v>
      </c>
      <c r="G37" s="146" t="str">
        <f>IFERROR(G36/G35,"0")</f>
        <v>0</v>
      </c>
      <c r="H37" s="194" t="str">
        <f>IFERROR(AVERAGEIF(A35:G35,"&lt;&gt;0"),"0")</f>
        <v>0</v>
      </c>
      <c r="I37" s="324" t="str">
        <f>H37</f>
        <v>0</v>
      </c>
      <c r="J37" s="324" t="str">
        <f>IFERROR(AVERAGEIF(A36:G36,"&lt;&gt;0"),"0")</f>
        <v>0</v>
      </c>
      <c r="K37" s="325" t="str">
        <f>J37</f>
        <v>0</v>
      </c>
      <c r="L37" s="326"/>
      <c r="M37" s="202" t="str">
        <f>IFERROR(AVERAGEIF(L35:L37,"&lt;&gt;0"),"0")</f>
        <v>0</v>
      </c>
      <c r="N37" s="203"/>
      <c r="O37" s="204"/>
      <c r="P37" s="205"/>
      <c r="Q37" s="205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6"/>
      <c r="AD37" s="153"/>
      <c r="AE37" s="153"/>
      <c r="AF37" s="153"/>
      <c r="AG37" s="153"/>
      <c r="AH37" s="153"/>
    </row>
    <row r="38" spans="1:34" ht="12" customHeight="1" x14ac:dyDescent="0.25">
      <c r="A38" s="4"/>
      <c r="B38" s="18"/>
      <c r="C38" s="19"/>
      <c r="D38" s="206"/>
      <c r="E38" s="206"/>
      <c r="F38" s="206"/>
      <c r="G38" s="206"/>
      <c r="H38" s="207"/>
      <c r="I38" s="207"/>
      <c r="J38" s="207"/>
      <c r="K38" s="207"/>
      <c r="L38" s="2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65"/>
      <c r="AD38" s="153"/>
      <c r="AE38" s="166"/>
      <c r="AF38" s="166"/>
      <c r="AG38" s="166"/>
      <c r="AH38" s="166"/>
    </row>
    <row r="39" spans="1:34" ht="19.5" customHeight="1" x14ac:dyDescent="0.25">
      <c r="A39" s="4"/>
      <c r="B39" s="522" t="s">
        <v>25</v>
      </c>
      <c r="C39" s="523"/>
      <c r="D39" s="523"/>
      <c r="E39" s="523"/>
      <c r="F39" s="523"/>
      <c r="G39" s="523"/>
      <c r="H39" s="523"/>
      <c r="I39" s="523"/>
      <c r="J39" s="523"/>
      <c r="K39" s="154"/>
      <c r="L39" s="21"/>
      <c r="M39" s="22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6"/>
      <c r="AD39" s="153"/>
      <c r="AE39" s="42"/>
      <c r="AF39" s="42"/>
      <c r="AG39" s="42"/>
      <c r="AH39" s="42"/>
    </row>
    <row r="40" spans="1:34" ht="18.95" customHeight="1" x14ac:dyDescent="0.25">
      <c r="A40" s="4"/>
      <c r="B40" s="10"/>
      <c r="C40" s="157"/>
      <c r="D40" s="157"/>
      <c r="E40" s="157"/>
      <c r="F40" s="157"/>
      <c r="G40" s="157"/>
      <c r="H40" s="157"/>
      <c r="I40" s="157"/>
      <c r="J40" s="157"/>
      <c r="K40" s="157"/>
      <c r="L40" s="23"/>
      <c r="M40" s="208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6"/>
      <c r="AD40" s="153"/>
      <c r="AE40" s="153"/>
      <c r="AF40" s="153"/>
      <c r="AG40" s="153"/>
      <c r="AH40" s="153"/>
    </row>
    <row r="41" spans="1:34" ht="18.95" customHeight="1" x14ac:dyDescent="0.25">
      <c r="A41" s="4"/>
      <c r="B41" s="26" t="s">
        <v>26</v>
      </c>
      <c r="C41" s="157"/>
      <c r="D41" s="157"/>
      <c r="E41" s="319" t="s">
        <v>27</v>
      </c>
      <c r="F41" s="314"/>
      <c r="G41" s="314"/>
      <c r="H41" s="314"/>
      <c r="I41" s="314"/>
      <c r="J41" s="314"/>
      <c r="K41" s="314"/>
      <c r="L41" s="320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209"/>
      <c r="Z41" s="209"/>
      <c r="AA41" s="209"/>
      <c r="AB41" s="209"/>
      <c r="AC41" s="210"/>
      <c r="AD41" s="211"/>
      <c r="AE41" s="211"/>
      <c r="AF41" s="211"/>
      <c r="AG41" s="211"/>
      <c r="AH41" s="211"/>
    </row>
    <row r="42" spans="1:34" ht="18.95" customHeight="1" x14ac:dyDescent="0.25">
      <c r="A42" s="4"/>
      <c r="B42" s="501" t="s">
        <v>28</v>
      </c>
      <c r="C42" s="406"/>
      <c r="D42" s="406"/>
      <c r="E42" s="406"/>
      <c r="F42" s="406"/>
      <c r="G42" s="406"/>
      <c r="H42" s="157"/>
      <c r="I42" s="157"/>
      <c r="J42" s="157"/>
      <c r="K42" s="167"/>
      <c r="L42" s="25">
        <f>Y100</f>
        <v>0</v>
      </c>
      <c r="M42" s="175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111"/>
      <c r="Z42" s="111"/>
      <c r="AA42" s="111"/>
      <c r="AB42" s="111"/>
      <c r="AC42" s="16"/>
      <c r="AD42" s="213"/>
      <c r="AE42" s="213"/>
      <c r="AF42" s="213"/>
      <c r="AG42" s="213"/>
      <c r="AH42" s="213"/>
    </row>
    <row r="43" spans="1:34" ht="18.95" customHeight="1" x14ac:dyDescent="0.25">
      <c r="A43" s="4"/>
      <c r="B43" s="501" t="s">
        <v>29</v>
      </c>
      <c r="C43" s="406"/>
      <c r="D43" s="406"/>
      <c r="E43" s="406"/>
      <c r="F43" s="406"/>
      <c r="G43" s="406"/>
      <c r="H43" s="406"/>
      <c r="I43" s="406"/>
      <c r="J43" s="406"/>
      <c r="K43" s="445"/>
      <c r="L43" s="25">
        <f>Y103</f>
        <v>0</v>
      </c>
      <c r="M43" s="106"/>
      <c r="N43" s="111"/>
      <c r="O43" s="111"/>
      <c r="P43" s="111"/>
      <c r="Q43" s="212"/>
      <c r="R43" s="212"/>
      <c r="S43" s="212"/>
      <c r="T43" s="411" t="s">
        <v>30</v>
      </c>
      <c r="U43" s="413"/>
      <c r="V43" s="502"/>
      <c r="W43" s="499" t="e">
        <f>L43/L42</f>
        <v>#DIV/0!</v>
      </c>
      <c r="X43" s="500"/>
      <c r="Y43" s="214" t="e">
        <f>IF(W43&lt;25%,0,IF(AND(W43&gt;=25%,W43&lt;39%),1,IF(AND(W43&gt;=40%,W43&lt;54%),2,IF(AND(W43&gt;=55%,W43&lt;69%),3,IF(AND(W43&gt;=70%,W43&lt;74%),4,IF(W43&gt;=75%,5,0))))))</f>
        <v>#DIV/0!</v>
      </c>
      <c r="Z43" s="340"/>
      <c r="AA43" s="201"/>
      <c r="AB43" s="201"/>
      <c r="AC43" s="215"/>
      <c r="AD43" s="216"/>
      <c r="AE43" s="216"/>
      <c r="AF43" s="216"/>
      <c r="AG43" s="216"/>
      <c r="AH43" s="216"/>
    </row>
    <row r="44" spans="1:34" ht="18.95" customHeight="1" x14ac:dyDescent="0.25">
      <c r="A44" s="4"/>
      <c r="B44" s="24" t="s">
        <v>31</v>
      </c>
      <c r="C44" s="159"/>
      <c r="D44" s="159"/>
      <c r="E44" s="159"/>
      <c r="F44" s="159"/>
      <c r="G44" s="159"/>
      <c r="H44" s="159"/>
      <c r="I44" s="157"/>
      <c r="J44" s="157"/>
      <c r="K44" s="159"/>
      <c r="L44" s="217"/>
      <c r="M44" s="111"/>
      <c r="N44" s="111"/>
      <c r="O44" s="111"/>
      <c r="P44" s="111"/>
      <c r="Q44" s="212"/>
      <c r="R44" s="212"/>
      <c r="S44" s="212"/>
      <c r="T44" s="218"/>
      <c r="U44" s="218"/>
      <c r="V44" s="218"/>
      <c r="W44" s="199"/>
      <c r="X44" s="199"/>
      <c r="Y44" s="219"/>
      <c r="Z44" s="201"/>
      <c r="AA44" s="201"/>
      <c r="AB44" s="201"/>
      <c r="AC44" s="215"/>
      <c r="AD44" s="216"/>
      <c r="AE44" s="216"/>
      <c r="AF44" s="216"/>
      <c r="AG44" s="216"/>
      <c r="AH44" s="216"/>
    </row>
    <row r="45" spans="1:34" ht="15" customHeight="1" x14ac:dyDescent="0.25">
      <c r="A45" s="4"/>
      <c r="B45" s="10"/>
      <c r="C45" s="159"/>
      <c r="D45" s="159"/>
      <c r="E45" s="159"/>
      <c r="F45" s="159"/>
      <c r="G45" s="159"/>
      <c r="H45" s="159"/>
      <c r="I45" s="159"/>
      <c r="J45" s="159"/>
      <c r="K45" s="157"/>
      <c r="L45" s="220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111"/>
      <c r="Z45" s="111"/>
      <c r="AA45" s="111"/>
      <c r="AB45" s="111"/>
      <c r="AC45" s="16"/>
      <c r="AD45" s="153"/>
      <c r="AE45" s="153"/>
      <c r="AF45" s="153"/>
      <c r="AG45" s="153"/>
      <c r="AH45" s="153"/>
    </row>
    <row r="46" spans="1:34" ht="18.95" customHeight="1" x14ac:dyDescent="0.25">
      <c r="A46" s="4"/>
      <c r="B46" s="26" t="s">
        <v>32</v>
      </c>
      <c r="C46" s="159"/>
      <c r="D46" s="157"/>
      <c r="E46" s="321"/>
      <c r="F46" s="321"/>
      <c r="G46" s="321"/>
      <c r="H46" s="319" t="s">
        <v>33</v>
      </c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111"/>
      <c r="AB46" s="111"/>
      <c r="AC46" s="16"/>
      <c r="AD46" s="213"/>
      <c r="AE46" s="213"/>
      <c r="AF46" s="213"/>
      <c r="AG46" s="213"/>
      <c r="AH46" s="213"/>
    </row>
    <row r="47" spans="1:34" ht="18.95" customHeight="1" x14ac:dyDescent="0.25">
      <c r="A47" s="4"/>
      <c r="B47" s="24" t="s">
        <v>28</v>
      </c>
      <c r="C47" s="205"/>
      <c r="D47" s="205"/>
      <c r="E47" s="205"/>
      <c r="F47" s="205"/>
      <c r="G47" s="157"/>
      <c r="H47" s="157"/>
      <c r="I47" s="157"/>
      <c r="J47" s="157"/>
      <c r="K47" s="167"/>
      <c r="L47" s="25">
        <f>Y100</f>
        <v>0</v>
      </c>
      <c r="M47" s="175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111"/>
      <c r="Z47" s="111"/>
      <c r="AA47" s="111"/>
      <c r="AB47" s="111"/>
      <c r="AC47" s="16"/>
      <c r="AD47" s="213"/>
      <c r="AE47" s="213"/>
      <c r="AF47" s="213"/>
      <c r="AG47" s="213"/>
      <c r="AH47" s="213"/>
    </row>
    <row r="48" spans="1:34" ht="18.95" customHeight="1" x14ac:dyDescent="0.25">
      <c r="A48" s="4"/>
      <c r="B48" s="24" t="s">
        <v>34</v>
      </c>
      <c r="C48" s="159"/>
      <c r="D48" s="159"/>
      <c r="E48" s="159"/>
      <c r="F48" s="159"/>
      <c r="G48" s="159"/>
      <c r="H48" s="159"/>
      <c r="I48" s="159"/>
      <c r="J48" s="157"/>
      <c r="K48" s="167"/>
      <c r="L48" s="25">
        <f>Y102</f>
        <v>0</v>
      </c>
      <c r="M48" s="106"/>
      <c r="N48" s="111"/>
      <c r="O48" s="111"/>
      <c r="P48" s="111"/>
      <c r="Q48" s="212"/>
      <c r="R48" s="212"/>
      <c r="S48" s="212"/>
      <c r="T48" s="411" t="s">
        <v>30</v>
      </c>
      <c r="U48" s="413"/>
      <c r="V48" s="502"/>
      <c r="W48" s="509" t="e">
        <f>L48/L47</f>
        <v>#DIV/0!</v>
      </c>
      <c r="X48" s="510"/>
      <c r="Y48" s="214" t="e">
        <f>IF(W48&lt;15%,0,IF(AND(W48&gt;=15%,W48&lt;29%),1,IF(AND(W48&gt;=30%,W48&lt;49%),2,IF(AND(W48&gt;=50%,W48&lt;64%),3,IF(AND(W48&gt;=65%,W48&lt;74%),4,IF(W48&gt;=75%,5,0))))))</f>
        <v>#DIV/0!</v>
      </c>
      <c r="Z48" s="201"/>
      <c r="AA48" s="201"/>
      <c r="AB48" s="201"/>
      <c r="AC48" s="215"/>
      <c r="AD48" s="216"/>
      <c r="AE48" s="216"/>
      <c r="AF48" s="216"/>
      <c r="AG48" s="216"/>
      <c r="AH48" s="216"/>
    </row>
    <row r="49" spans="1:34" ht="18.95" customHeight="1" x14ac:dyDescent="0.25">
      <c r="A49" s="4"/>
      <c r="B49" s="24" t="s">
        <v>35</v>
      </c>
      <c r="C49" s="159"/>
      <c r="D49" s="159"/>
      <c r="E49" s="159"/>
      <c r="F49" s="159"/>
      <c r="G49" s="159"/>
      <c r="H49" s="159"/>
      <c r="I49" s="159"/>
      <c r="J49" s="157"/>
      <c r="K49" s="167"/>
      <c r="L49" s="25">
        <f>Y101</f>
        <v>0</v>
      </c>
      <c r="M49" s="106"/>
      <c r="N49" s="111"/>
      <c r="O49" s="111"/>
      <c r="P49" s="111"/>
      <c r="Q49" s="212"/>
      <c r="R49" s="212"/>
      <c r="S49" s="212"/>
      <c r="T49" s="411" t="s">
        <v>30</v>
      </c>
      <c r="U49" s="413"/>
      <c r="V49" s="502"/>
      <c r="W49" s="497">
        <f>IFERROR(L49/L47,0)</f>
        <v>0</v>
      </c>
      <c r="X49" s="506"/>
      <c r="Y49" s="200">
        <f>IF(W49&lt;15%,0,IF(AND(W49&gt;=15%,W49&lt;29%),1,IF(AND(W49&gt;=30%,W49&lt;49%),2,IF(AND(W49&gt;=50%,W49&lt;64%),3,IF(AND(W49&gt;=65%,W49&lt;74%),4,IF(W49&gt;=75%,5,0))))))</f>
        <v>0</v>
      </c>
      <c r="Z49" s="201"/>
      <c r="AA49" s="201"/>
      <c r="AB49" s="201"/>
      <c r="AC49" s="215"/>
      <c r="AD49" s="216"/>
      <c r="AE49" s="216"/>
      <c r="AF49" s="216"/>
      <c r="AG49" s="216"/>
      <c r="AH49" s="216"/>
    </row>
    <row r="50" spans="1:34" ht="18.95" customHeight="1" x14ac:dyDescent="0.25">
      <c r="A50" s="4"/>
      <c r="B50" s="27" t="s">
        <v>36</v>
      </c>
      <c r="C50" s="159"/>
      <c r="D50" s="159"/>
      <c r="E50" s="159"/>
      <c r="F50" s="159"/>
      <c r="G50" s="159"/>
      <c r="H50" s="159"/>
      <c r="I50" s="159"/>
      <c r="J50" s="157"/>
      <c r="K50" s="159"/>
      <c r="L50" s="28"/>
      <c r="M50" s="111"/>
      <c r="N50" s="111"/>
      <c r="O50" s="111"/>
      <c r="P50" s="111"/>
      <c r="Q50" s="212"/>
      <c r="R50" s="212"/>
      <c r="S50" s="212"/>
      <c r="T50" s="218"/>
      <c r="U50" s="218"/>
      <c r="V50" s="218"/>
      <c r="W50" s="199"/>
      <c r="X50" s="199"/>
      <c r="Y50" s="219"/>
      <c r="Z50" s="201"/>
      <c r="AA50" s="201"/>
      <c r="AB50" s="201"/>
      <c r="AC50" s="215"/>
      <c r="AD50" s="216"/>
      <c r="AE50" s="216"/>
      <c r="AF50" s="216"/>
      <c r="AG50" s="216"/>
      <c r="AH50" s="216"/>
    </row>
    <row r="51" spans="1:34" ht="18.95" customHeight="1" x14ac:dyDescent="0.25">
      <c r="A51" s="4"/>
      <c r="B51" s="29"/>
      <c r="C51" s="159"/>
      <c r="D51" s="159"/>
      <c r="E51" s="159"/>
      <c r="F51" s="159"/>
      <c r="G51" s="159"/>
      <c r="H51" s="159"/>
      <c r="I51" s="159"/>
      <c r="J51" s="157"/>
      <c r="K51" s="159"/>
      <c r="L51" s="30"/>
      <c r="M51" s="111"/>
      <c r="N51" s="111"/>
      <c r="O51" s="111"/>
      <c r="P51" s="111"/>
      <c r="Q51" s="212"/>
      <c r="R51" s="212"/>
      <c r="S51" s="212"/>
      <c r="T51" s="218"/>
      <c r="U51" s="218"/>
      <c r="V51" s="218"/>
      <c r="W51" s="199"/>
      <c r="X51" s="199"/>
      <c r="Y51" s="219"/>
      <c r="Z51" s="201"/>
      <c r="AA51" s="201"/>
      <c r="AB51" s="201"/>
      <c r="AC51" s="215"/>
      <c r="AD51" s="216"/>
      <c r="AE51" s="216"/>
      <c r="AF51" s="216"/>
      <c r="AG51" s="216"/>
      <c r="AH51" s="216"/>
    </row>
    <row r="52" spans="1:34" ht="18.95" customHeight="1" x14ac:dyDescent="0.25">
      <c r="A52" s="4"/>
      <c r="B52" s="29"/>
      <c r="C52" s="159"/>
      <c r="D52" s="159"/>
      <c r="E52" s="159"/>
      <c r="F52" s="159"/>
      <c r="G52" s="159"/>
      <c r="H52" s="159"/>
      <c r="I52" s="159"/>
      <c r="J52" s="157"/>
      <c r="K52" s="159"/>
      <c r="L52" s="31"/>
      <c r="M52" s="111"/>
      <c r="N52" s="111"/>
      <c r="O52" s="111"/>
      <c r="P52" s="111"/>
      <c r="Q52" s="212"/>
      <c r="R52" s="212"/>
      <c r="S52" s="212"/>
      <c r="T52" s="218"/>
      <c r="U52" s="218"/>
      <c r="V52" s="218"/>
      <c r="W52" s="199"/>
      <c r="X52" s="199"/>
      <c r="Y52" s="219"/>
      <c r="Z52" s="201"/>
      <c r="AA52" s="201"/>
      <c r="AB52" s="201"/>
      <c r="AC52" s="215"/>
      <c r="AD52" s="216"/>
      <c r="AE52" s="216"/>
      <c r="AF52" s="216"/>
      <c r="AG52" s="216"/>
      <c r="AH52" s="216"/>
    </row>
    <row r="53" spans="1:34" ht="15" customHeight="1" x14ac:dyDescent="0.25">
      <c r="A53" s="4"/>
      <c r="B53" s="10"/>
      <c r="C53" s="159"/>
      <c r="D53" s="159"/>
      <c r="E53" s="159"/>
      <c r="F53" s="159"/>
      <c r="G53" s="159"/>
      <c r="H53" s="159"/>
      <c r="I53" s="159"/>
      <c r="J53" s="159"/>
      <c r="K53" s="157"/>
      <c r="L53" s="220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111"/>
      <c r="Z53" s="111"/>
      <c r="AA53" s="111"/>
      <c r="AB53" s="111"/>
      <c r="AC53" s="16"/>
      <c r="AD53" s="153"/>
      <c r="AE53" s="153"/>
      <c r="AF53" s="153"/>
      <c r="AG53" s="153"/>
      <c r="AH53" s="153"/>
    </row>
    <row r="54" spans="1:34" ht="15" customHeight="1" x14ac:dyDescent="0.25">
      <c r="A54" s="4"/>
      <c r="B54" s="26" t="s">
        <v>138</v>
      </c>
      <c r="C54" s="157"/>
      <c r="D54" s="157"/>
      <c r="E54" s="157"/>
      <c r="F54" s="157"/>
      <c r="G54" s="157"/>
      <c r="H54" s="157"/>
      <c r="I54" s="157"/>
      <c r="J54" s="157"/>
      <c r="K54" s="157"/>
      <c r="L54" s="221"/>
      <c r="M54" s="222" t="s">
        <v>37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6"/>
      <c r="AD54" s="153"/>
      <c r="AE54" s="153"/>
      <c r="AF54" s="153"/>
      <c r="AG54" s="153"/>
      <c r="AH54" s="153"/>
    </row>
    <row r="55" spans="1:34" ht="18.95" customHeight="1" x14ac:dyDescent="0.25">
      <c r="A55" s="4"/>
      <c r="B55" s="32" t="s">
        <v>38</v>
      </c>
      <c r="C55" s="13"/>
      <c r="D55" s="157"/>
      <c r="E55" s="157"/>
      <c r="F55" s="13"/>
      <c r="G55" s="157"/>
      <c r="H55" s="157"/>
      <c r="I55" s="159"/>
      <c r="J55" s="159"/>
      <c r="K55" s="159"/>
      <c r="L55" s="223"/>
      <c r="M55" s="111"/>
      <c r="N55" s="205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6"/>
      <c r="AD55" s="153"/>
      <c r="AE55" s="153"/>
      <c r="AF55" s="153"/>
      <c r="AG55" s="153"/>
      <c r="AH55" s="153"/>
    </row>
    <row r="56" spans="1:34" ht="15" customHeight="1" x14ac:dyDescent="0.25">
      <c r="A56" s="4"/>
      <c r="B56" s="33"/>
      <c r="C56" s="332"/>
      <c r="D56" s="224">
        <f>IF(C56&lt;&gt;0,2,0)</f>
        <v>0</v>
      </c>
      <c r="E56" s="167"/>
      <c r="F56" s="332"/>
      <c r="G56" s="224">
        <f>IF(F56&lt;&gt;0,2,0)</f>
        <v>0</v>
      </c>
      <c r="H56" s="157"/>
      <c r="I56" s="157"/>
      <c r="J56" s="157"/>
      <c r="K56" s="157"/>
      <c r="L56" s="221"/>
      <c r="M56" s="212"/>
      <c r="N56" s="212"/>
      <c r="O56" s="111"/>
      <c r="P56" s="212"/>
      <c r="Q56" s="212"/>
      <c r="R56" s="212"/>
      <c r="S56" s="212"/>
      <c r="T56" s="411" t="s">
        <v>30</v>
      </c>
      <c r="U56" s="413"/>
      <c r="V56" s="413"/>
      <c r="W56" s="526"/>
      <c r="X56" s="413"/>
      <c r="Y56" s="225">
        <f>D56+G56</f>
        <v>0</v>
      </c>
      <c r="Z56" s="201"/>
      <c r="AA56" s="201"/>
      <c r="AB56" s="201"/>
      <c r="AC56" s="215"/>
      <c r="AD56" s="226"/>
      <c r="AE56" s="226"/>
      <c r="AF56" s="226"/>
      <c r="AG56" s="226"/>
      <c r="AH56" s="226"/>
    </row>
    <row r="57" spans="1:34" ht="15" customHeight="1" x14ac:dyDescent="0.25">
      <c r="A57" s="34"/>
      <c r="B57" s="519" t="s">
        <v>39</v>
      </c>
      <c r="C57" s="520"/>
      <c r="D57" s="227"/>
      <c r="E57" s="189" t="s">
        <v>40</v>
      </c>
      <c r="F57" s="14"/>
      <c r="G57" s="227"/>
      <c r="H57" s="157"/>
      <c r="I57" s="227"/>
      <c r="J57" s="227"/>
      <c r="K57" s="157"/>
      <c r="L57" s="227"/>
      <c r="M57" s="209"/>
      <c r="N57" s="228"/>
      <c r="O57" s="209"/>
      <c r="P57" s="209"/>
      <c r="Q57" s="228"/>
      <c r="R57" s="228"/>
      <c r="S57" s="228"/>
      <c r="T57" s="209"/>
      <c r="U57" s="209"/>
      <c r="V57" s="228"/>
      <c r="W57" s="209"/>
      <c r="X57" s="209"/>
      <c r="Y57" s="209"/>
      <c r="Z57" s="209"/>
      <c r="AA57" s="209"/>
      <c r="AB57" s="209"/>
      <c r="AC57" s="210"/>
      <c r="AD57" s="153"/>
      <c r="AE57" s="153"/>
      <c r="AF57" s="153"/>
      <c r="AG57" s="153"/>
      <c r="AH57" s="153"/>
    </row>
    <row r="58" spans="1:34" ht="18.95" customHeight="1" x14ac:dyDescent="0.25">
      <c r="A58" s="4"/>
      <c r="B58" s="35"/>
      <c r="C58" s="157"/>
      <c r="D58" s="157"/>
      <c r="E58" s="157"/>
      <c r="F58" s="157"/>
      <c r="G58" s="157"/>
      <c r="H58" s="157"/>
      <c r="I58" s="157"/>
      <c r="J58" s="157"/>
      <c r="K58" s="157"/>
      <c r="L58" s="221"/>
      <c r="M58" s="212"/>
      <c r="N58" s="212"/>
      <c r="O58" s="212"/>
      <c r="P58" s="212"/>
      <c r="Q58" s="212"/>
      <c r="R58" s="212"/>
      <c r="S58" s="212"/>
      <c r="T58" s="229"/>
      <c r="U58" s="229"/>
      <c r="V58" s="229"/>
      <c r="W58" s="411" t="s">
        <v>12</v>
      </c>
      <c r="X58" s="412"/>
      <c r="Y58" s="230" t="e">
        <f>Y43+Y48+Y49+Y56</f>
        <v>#DIV/0!</v>
      </c>
      <c r="Z58" s="231"/>
      <c r="AA58" s="231"/>
      <c r="AB58" s="231"/>
      <c r="AC58" s="232"/>
      <c r="AD58" s="36"/>
      <c r="AE58" s="36"/>
      <c r="AF58" s="36"/>
      <c r="AG58" s="36"/>
      <c r="AH58" s="36"/>
    </row>
    <row r="59" spans="1:34" ht="18.95" customHeight="1" x14ac:dyDescent="0.25">
      <c r="A59" s="4"/>
      <c r="B59" s="35"/>
      <c r="C59" s="157"/>
      <c r="D59" s="157"/>
      <c r="E59" s="157"/>
      <c r="F59" s="157"/>
      <c r="G59" s="157"/>
      <c r="H59" s="157"/>
      <c r="I59" s="157"/>
      <c r="J59" s="157"/>
      <c r="K59" s="157"/>
      <c r="L59" s="221"/>
      <c r="M59" s="212"/>
      <c r="N59" s="212"/>
      <c r="O59" s="212"/>
      <c r="P59" s="212"/>
      <c r="Q59" s="212"/>
      <c r="R59" s="212"/>
      <c r="S59" s="212"/>
      <c r="T59" s="229"/>
      <c r="U59" s="229"/>
      <c r="V59" s="229"/>
      <c r="W59" s="229"/>
      <c r="X59" s="229"/>
      <c r="Y59" s="231"/>
      <c r="Z59" s="231"/>
      <c r="AA59" s="231"/>
      <c r="AB59" s="231"/>
      <c r="AC59" s="232"/>
      <c r="AD59" s="36"/>
      <c r="AE59" s="36"/>
      <c r="AF59" s="36"/>
      <c r="AG59" s="36"/>
      <c r="AH59" s="36"/>
    </row>
    <row r="60" spans="1:34" ht="15" customHeight="1" x14ac:dyDescent="0.25">
      <c r="A60" s="4"/>
      <c r="B60" s="507" t="s">
        <v>41</v>
      </c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2"/>
      <c r="N60" s="502"/>
      <c r="O60" s="502"/>
      <c r="P60" s="502"/>
      <c r="Q60" s="502"/>
      <c r="R60" s="413"/>
      <c r="S60" s="413"/>
      <c r="T60" s="502"/>
      <c r="U60" s="413"/>
      <c r="V60" s="502"/>
      <c r="W60" s="502"/>
      <c r="X60" s="502"/>
      <c r="Y60" s="502"/>
      <c r="Z60" s="218"/>
      <c r="AA60" s="218"/>
      <c r="AB60" s="218"/>
      <c r="AC60" s="233"/>
      <c r="AD60" s="234"/>
      <c r="AE60" s="234"/>
      <c r="AF60" s="234"/>
      <c r="AG60" s="234"/>
      <c r="AH60" s="234"/>
    </row>
    <row r="61" spans="1:34" ht="18.95" customHeight="1" x14ac:dyDescent="0.25">
      <c r="A61" s="4"/>
      <c r="B61" s="366" t="s">
        <v>42</v>
      </c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13"/>
      <c r="S61" s="413"/>
      <c r="T61" s="436"/>
      <c r="U61" s="413"/>
      <c r="V61" s="436"/>
      <c r="W61" s="436"/>
      <c r="X61" s="436"/>
      <c r="Y61" s="436"/>
      <c r="Z61" s="231"/>
      <c r="AA61" s="231"/>
      <c r="AB61" s="231"/>
      <c r="AC61" s="232"/>
      <c r="AD61" s="37"/>
      <c r="AE61" s="37"/>
      <c r="AF61" s="37"/>
      <c r="AG61" s="37"/>
      <c r="AH61" s="37"/>
    </row>
    <row r="62" spans="1:34" ht="15" customHeight="1" x14ac:dyDescent="0.25">
      <c r="A62" s="4"/>
      <c r="B62" s="366" t="s">
        <v>43</v>
      </c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13"/>
      <c r="S62" s="413"/>
      <c r="T62" s="436"/>
      <c r="U62" s="413"/>
      <c r="V62" s="436"/>
      <c r="W62" s="436"/>
      <c r="X62" s="436"/>
      <c r="Y62" s="436"/>
      <c r="Z62" s="231"/>
      <c r="AA62" s="231"/>
      <c r="AB62" s="231"/>
      <c r="AC62" s="232"/>
      <c r="AD62" s="37"/>
      <c r="AE62" s="37"/>
      <c r="AF62" s="37"/>
      <c r="AG62" s="37"/>
      <c r="AH62" s="37"/>
    </row>
    <row r="63" spans="1:34" ht="15" customHeight="1" x14ac:dyDescent="0.25">
      <c r="A63" s="4"/>
      <c r="B63" s="235"/>
      <c r="C63" s="231"/>
      <c r="D63" s="231"/>
      <c r="E63" s="231"/>
      <c r="F63" s="231"/>
      <c r="G63" s="524" t="s">
        <v>44</v>
      </c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413"/>
      <c r="S63" s="413"/>
      <c r="T63" s="525"/>
      <c r="U63" s="413"/>
      <c r="V63" s="525"/>
      <c r="W63" s="525"/>
      <c r="X63" s="525"/>
      <c r="Y63" s="231"/>
      <c r="Z63" s="231"/>
      <c r="AA63" s="231"/>
      <c r="AB63" s="231"/>
      <c r="AC63" s="232"/>
      <c r="AD63" s="37"/>
      <c r="AE63" s="37"/>
      <c r="AF63" s="37"/>
      <c r="AG63" s="37"/>
      <c r="AH63" s="37"/>
    </row>
    <row r="64" spans="1:34" ht="15" customHeight="1" x14ac:dyDescent="0.25">
      <c r="A64" s="4"/>
      <c r="B64" s="38"/>
      <c r="C64" s="236"/>
      <c r="D64" s="236"/>
      <c r="E64" s="236"/>
      <c r="F64" s="236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6"/>
      <c r="Z64" s="236"/>
      <c r="AA64" s="236"/>
      <c r="AB64" s="236"/>
      <c r="AC64" s="39"/>
      <c r="AD64" s="40"/>
      <c r="AE64" s="40"/>
      <c r="AF64" s="40"/>
      <c r="AG64" s="40"/>
      <c r="AH64" s="40"/>
    </row>
    <row r="65" spans="1:34" ht="35.1" customHeight="1" x14ac:dyDescent="0.25">
      <c r="A65" s="41"/>
      <c r="B65" s="503" t="s">
        <v>137</v>
      </c>
      <c r="C65" s="504"/>
      <c r="D65" s="516" t="s">
        <v>45</v>
      </c>
      <c r="E65" s="451"/>
      <c r="F65" s="472" t="s">
        <v>46</v>
      </c>
      <c r="G65" s="473"/>
      <c r="H65" s="474"/>
      <c r="I65" s="475" t="s">
        <v>47</v>
      </c>
      <c r="J65" s="476"/>
      <c r="K65" s="476"/>
      <c r="L65" s="477" t="s">
        <v>48</v>
      </c>
      <c r="M65" s="438"/>
      <c r="N65" s="438"/>
      <c r="O65" s="478" t="s">
        <v>49</v>
      </c>
      <c r="P65" s="438"/>
      <c r="Q65" s="438"/>
      <c r="R65" s="479" t="s">
        <v>50</v>
      </c>
      <c r="S65" s="438"/>
      <c r="T65" s="438"/>
      <c r="U65" s="480" t="s">
        <v>51</v>
      </c>
      <c r="V65" s="438"/>
      <c r="W65" s="438"/>
      <c r="X65" s="440" t="s">
        <v>52</v>
      </c>
      <c r="Y65" s="437" t="s">
        <v>53</v>
      </c>
      <c r="Z65" s="438"/>
      <c r="AA65" s="438"/>
      <c r="AB65" s="438"/>
      <c r="AC65" s="439"/>
      <c r="AD65" s="42"/>
      <c r="AE65" s="42"/>
      <c r="AF65" s="42"/>
      <c r="AG65" s="42"/>
      <c r="AH65" s="42"/>
    </row>
    <row r="66" spans="1:34" ht="66.95" customHeight="1" x14ac:dyDescent="0.25">
      <c r="A66" s="43"/>
      <c r="B66" s="505"/>
      <c r="C66" s="504"/>
      <c r="D66" s="517"/>
      <c r="E66" s="518"/>
      <c r="F66" s="238" t="s">
        <v>54</v>
      </c>
      <c r="G66" s="238" t="s">
        <v>55</v>
      </c>
      <c r="H66" s="238" t="s">
        <v>56</v>
      </c>
      <c r="I66" s="239" t="s">
        <v>57</v>
      </c>
      <c r="J66" s="239" t="s">
        <v>58</v>
      </c>
      <c r="K66" s="239" t="s">
        <v>59</v>
      </c>
      <c r="L66" s="147" t="s">
        <v>60</v>
      </c>
      <c r="M66" s="240" t="s">
        <v>61</v>
      </c>
      <c r="N66" s="240" t="s">
        <v>62</v>
      </c>
      <c r="O66" s="148" t="s">
        <v>63</v>
      </c>
      <c r="P66" s="241" t="s">
        <v>64</v>
      </c>
      <c r="Q66" s="241" t="s">
        <v>65</v>
      </c>
      <c r="R66" s="149" t="s">
        <v>66</v>
      </c>
      <c r="S66" s="242" t="s">
        <v>67</v>
      </c>
      <c r="T66" s="242" t="s">
        <v>68</v>
      </c>
      <c r="U66" s="243" t="s">
        <v>69</v>
      </c>
      <c r="V66" s="243" t="s">
        <v>70</v>
      </c>
      <c r="W66" s="243" t="s">
        <v>71</v>
      </c>
      <c r="X66" s="441"/>
      <c r="Y66" s="244" t="s">
        <v>72</v>
      </c>
      <c r="Z66" s="245" t="s">
        <v>73</v>
      </c>
      <c r="AA66" s="246" t="s">
        <v>74</v>
      </c>
      <c r="AB66" s="247" t="s">
        <v>39</v>
      </c>
      <c r="AC66" s="248" t="s">
        <v>75</v>
      </c>
      <c r="AD66" s="249" t="s">
        <v>76</v>
      </c>
      <c r="AE66" s="249" t="s">
        <v>77</v>
      </c>
      <c r="AF66" s="250" t="s">
        <v>78</v>
      </c>
      <c r="AG66" s="251" t="s">
        <v>79</v>
      </c>
      <c r="AH66" s="251" t="s">
        <v>80</v>
      </c>
    </row>
    <row r="67" spans="1:34" ht="18.95" customHeight="1" x14ac:dyDescent="0.25">
      <c r="A67" s="4"/>
      <c r="B67" s="433"/>
      <c r="C67" s="434"/>
      <c r="D67" s="435"/>
      <c r="E67" s="432"/>
      <c r="F67" s="341"/>
      <c r="G67" s="342"/>
      <c r="H67" s="342"/>
      <c r="I67" s="343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4"/>
      <c r="V67" s="341"/>
      <c r="W67" s="341"/>
      <c r="X67" s="341"/>
      <c r="Y67" s="341"/>
      <c r="Z67" s="341"/>
      <c r="AA67" s="341"/>
      <c r="AB67" s="341"/>
      <c r="AC67" s="345"/>
      <c r="AD67" s="252">
        <f t="shared" ref="AD67:AD98" si="2">COUNTA(F67:W67)</f>
        <v>0</v>
      </c>
      <c r="AE67" s="253">
        <f t="shared" ref="AE67:AE98" si="3">COUNTA(Y67:AC67)</f>
        <v>0</v>
      </c>
      <c r="AF67" s="360">
        <v>45473</v>
      </c>
      <c r="AG67" s="254">
        <f t="shared" ref="AG67:AG98" si="4">IF(D67&gt;AF67,1,0)</f>
        <v>0</v>
      </c>
      <c r="AH67" s="254">
        <f t="shared" ref="AH67:AH98" si="5">AE67+AG67</f>
        <v>0</v>
      </c>
    </row>
    <row r="68" spans="1:34" ht="18.95" customHeight="1" x14ac:dyDescent="0.25">
      <c r="A68" s="4"/>
      <c r="B68" s="433"/>
      <c r="C68" s="434"/>
      <c r="D68" s="431"/>
      <c r="E68" s="432"/>
      <c r="F68" s="341"/>
      <c r="G68" s="342"/>
      <c r="H68" s="342"/>
      <c r="I68" s="343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4"/>
      <c r="V68" s="341"/>
      <c r="W68" s="341"/>
      <c r="X68" s="341"/>
      <c r="Y68" s="341"/>
      <c r="Z68" s="341"/>
      <c r="AA68" s="341"/>
      <c r="AB68" s="341"/>
      <c r="AC68" s="345"/>
      <c r="AD68" s="252">
        <f t="shared" si="2"/>
        <v>0</v>
      </c>
      <c r="AE68" s="255">
        <f t="shared" si="3"/>
        <v>0</v>
      </c>
      <c r="AF68" s="360">
        <v>45473</v>
      </c>
      <c r="AG68" s="254">
        <f t="shared" si="4"/>
        <v>0</v>
      </c>
      <c r="AH68" s="254">
        <f t="shared" si="5"/>
        <v>0</v>
      </c>
    </row>
    <row r="69" spans="1:34" ht="18.95" customHeight="1" x14ac:dyDescent="0.25">
      <c r="A69" s="44"/>
      <c r="B69" s="433"/>
      <c r="C69" s="434"/>
      <c r="D69" s="431"/>
      <c r="E69" s="432"/>
      <c r="F69" s="341"/>
      <c r="G69" s="342"/>
      <c r="H69" s="342"/>
      <c r="I69" s="346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4"/>
      <c r="V69" s="341"/>
      <c r="W69" s="341"/>
      <c r="X69" s="341"/>
      <c r="Y69" s="341"/>
      <c r="Z69" s="341"/>
      <c r="AA69" s="341"/>
      <c r="AB69" s="341"/>
      <c r="AC69" s="345"/>
      <c r="AD69" s="252">
        <f t="shared" si="2"/>
        <v>0</v>
      </c>
      <c r="AE69" s="256">
        <f t="shared" si="3"/>
        <v>0</v>
      </c>
      <c r="AF69" s="360">
        <v>45473</v>
      </c>
      <c r="AG69" s="254">
        <f t="shared" si="4"/>
        <v>0</v>
      </c>
      <c r="AH69" s="254">
        <f t="shared" si="5"/>
        <v>0</v>
      </c>
    </row>
    <row r="70" spans="1:34" ht="18.95" customHeight="1" x14ac:dyDescent="0.25">
      <c r="A70" s="4"/>
      <c r="B70" s="433"/>
      <c r="C70" s="434"/>
      <c r="D70" s="431"/>
      <c r="E70" s="432"/>
      <c r="F70" s="341"/>
      <c r="G70" s="342"/>
      <c r="H70" s="342"/>
      <c r="I70" s="343"/>
      <c r="J70" s="341"/>
      <c r="K70" s="341"/>
      <c r="L70" s="341"/>
      <c r="M70" s="341"/>
      <c r="N70" s="341"/>
      <c r="O70" s="341"/>
      <c r="P70" s="341"/>
      <c r="Q70" s="341"/>
      <c r="R70" s="341"/>
      <c r="S70" s="341"/>
      <c r="T70" s="341"/>
      <c r="U70" s="344"/>
      <c r="V70" s="341"/>
      <c r="W70" s="341"/>
      <c r="X70" s="341"/>
      <c r="Y70" s="341"/>
      <c r="Z70" s="341"/>
      <c r="AA70" s="341"/>
      <c r="AB70" s="341"/>
      <c r="AC70" s="345"/>
      <c r="AD70" s="252">
        <f t="shared" si="2"/>
        <v>0</v>
      </c>
      <c r="AE70" s="255">
        <f t="shared" si="3"/>
        <v>0</v>
      </c>
      <c r="AF70" s="360">
        <v>45473</v>
      </c>
      <c r="AG70" s="254">
        <f t="shared" si="4"/>
        <v>0</v>
      </c>
      <c r="AH70" s="254">
        <f t="shared" si="5"/>
        <v>0</v>
      </c>
    </row>
    <row r="71" spans="1:34" ht="18.95" customHeight="1" x14ac:dyDescent="0.25">
      <c r="A71" s="4"/>
      <c r="B71" s="433"/>
      <c r="C71" s="434"/>
      <c r="D71" s="431"/>
      <c r="E71" s="432"/>
      <c r="F71" s="341"/>
      <c r="G71" s="342"/>
      <c r="H71" s="342"/>
      <c r="I71" s="343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4"/>
      <c r="V71" s="341"/>
      <c r="W71" s="341"/>
      <c r="X71" s="341"/>
      <c r="Y71" s="341"/>
      <c r="Z71" s="341"/>
      <c r="AA71" s="341"/>
      <c r="AB71" s="341"/>
      <c r="AC71" s="345"/>
      <c r="AD71" s="252">
        <f t="shared" si="2"/>
        <v>0</v>
      </c>
      <c r="AE71" s="255">
        <f t="shared" si="3"/>
        <v>0</v>
      </c>
      <c r="AF71" s="360">
        <v>45473</v>
      </c>
      <c r="AG71" s="254">
        <f t="shared" si="4"/>
        <v>0</v>
      </c>
      <c r="AH71" s="254">
        <f t="shared" si="5"/>
        <v>0</v>
      </c>
    </row>
    <row r="72" spans="1:34" ht="18.95" customHeight="1" x14ac:dyDescent="0.25">
      <c r="A72" s="4"/>
      <c r="B72" s="433"/>
      <c r="C72" s="434"/>
      <c r="D72" s="431"/>
      <c r="E72" s="432"/>
      <c r="F72" s="341"/>
      <c r="G72" s="342"/>
      <c r="H72" s="342"/>
      <c r="I72" s="343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4"/>
      <c r="V72" s="341"/>
      <c r="W72" s="341"/>
      <c r="X72" s="341"/>
      <c r="Y72" s="341"/>
      <c r="Z72" s="341"/>
      <c r="AA72" s="341"/>
      <c r="AB72" s="341"/>
      <c r="AC72" s="345"/>
      <c r="AD72" s="252">
        <f t="shared" si="2"/>
        <v>0</v>
      </c>
      <c r="AE72" s="257">
        <f t="shared" si="3"/>
        <v>0</v>
      </c>
      <c r="AF72" s="360">
        <v>45473</v>
      </c>
      <c r="AG72" s="254">
        <f t="shared" si="4"/>
        <v>0</v>
      </c>
      <c r="AH72" s="254">
        <f t="shared" si="5"/>
        <v>0</v>
      </c>
    </row>
    <row r="73" spans="1:34" ht="18.95" customHeight="1" x14ac:dyDescent="0.25">
      <c r="A73" s="45"/>
      <c r="B73" s="433"/>
      <c r="C73" s="434"/>
      <c r="D73" s="431"/>
      <c r="E73" s="432"/>
      <c r="F73" s="341"/>
      <c r="G73" s="342"/>
      <c r="H73" s="342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38"/>
      <c r="V73" s="341"/>
      <c r="W73" s="341"/>
      <c r="X73" s="341"/>
      <c r="Y73" s="341"/>
      <c r="Z73" s="341"/>
      <c r="AA73" s="341"/>
      <c r="AB73" s="341"/>
      <c r="AC73" s="345"/>
      <c r="AD73" s="252">
        <f t="shared" si="2"/>
        <v>0</v>
      </c>
      <c r="AE73" s="258">
        <f t="shared" si="3"/>
        <v>0</v>
      </c>
      <c r="AF73" s="360">
        <v>45473</v>
      </c>
      <c r="AG73" s="254">
        <f t="shared" si="4"/>
        <v>0</v>
      </c>
      <c r="AH73" s="254">
        <f t="shared" si="5"/>
        <v>0</v>
      </c>
    </row>
    <row r="74" spans="1:34" ht="18.95" customHeight="1" x14ac:dyDescent="0.25">
      <c r="A74" s="4"/>
      <c r="B74" s="433"/>
      <c r="C74" s="434"/>
      <c r="D74" s="431"/>
      <c r="E74" s="432"/>
      <c r="F74" s="341"/>
      <c r="G74" s="342"/>
      <c r="H74" s="342"/>
      <c r="I74" s="343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4"/>
      <c r="V74" s="341"/>
      <c r="W74" s="341"/>
      <c r="X74" s="341"/>
      <c r="Y74" s="341"/>
      <c r="Z74" s="341"/>
      <c r="AA74" s="341"/>
      <c r="AB74" s="341"/>
      <c r="AC74" s="345"/>
      <c r="AD74" s="252">
        <f t="shared" si="2"/>
        <v>0</v>
      </c>
      <c r="AE74" s="255">
        <f t="shared" si="3"/>
        <v>0</v>
      </c>
      <c r="AF74" s="360">
        <v>45473</v>
      </c>
      <c r="AG74" s="254">
        <f t="shared" si="4"/>
        <v>0</v>
      </c>
      <c r="AH74" s="254">
        <f t="shared" si="5"/>
        <v>0</v>
      </c>
    </row>
    <row r="75" spans="1:34" ht="18.95" customHeight="1" x14ac:dyDescent="0.25">
      <c r="A75" s="4"/>
      <c r="B75" s="433"/>
      <c r="C75" s="434"/>
      <c r="D75" s="431"/>
      <c r="E75" s="432"/>
      <c r="F75" s="341"/>
      <c r="G75" s="342"/>
      <c r="H75" s="342"/>
      <c r="I75" s="343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4"/>
      <c r="V75" s="341"/>
      <c r="W75" s="341"/>
      <c r="X75" s="341"/>
      <c r="Y75" s="341"/>
      <c r="Z75" s="341"/>
      <c r="AA75" s="341"/>
      <c r="AB75" s="341"/>
      <c r="AC75" s="345"/>
      <c r="AD75" s="252">
        <f t="shared" si="2"/>
        <v>0</v>
      </c>
      <c r="AE75" s="255">
        <f t="shared" si="3"/>
        <v>0</v>
      </c>
      <c r="AF75" s="360">
        <v>45473</v>
      </c>
      <c r="AG75" s="254">
        <f t="shared" si="4"/>
        <v>0</v>
      </c>
      <c r="AH75" s="254">
        <f t="shared" si="5"/>
        <v>0</v>
      </c>
    </row>
    <row r="76" spans="1:34" ht="18.95" customHeight="1" x14ac:dyDescent="0.25">
      <c r="A76" s="4"/>
      <c r="B76" s="433"/>
      <c r="C76" s="434"/>
      <c r="D76" s="431"/>
      <c r="E76" s="432"/>
      <c r="F76" s="341"/>
      <c r="G76" s="342"/>
      <c r="H76" s="342"/>
      <c r="I76" s="343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4"/>
      <c r="V76" s="341"/>
      <c r="W76" s="341"/>
      <c r="X76" s="341"/>
      <c r="Y76" s="341"/>
      <c r="Z76" s="341"/>
      <c r="AA76" s="341"/>
      <c r="AB76" s="341"/>
      <c r="AC76" s="345"/>
      <c r="AD76" s="252">
        <f t="shared" si="2"/>
        <v>0</v>
      </c>
      <c r="AE76" s="255">
        <f t="shared" si="3"/>
        <v>0</v>
      </c>
      <c r="AF76" s="360">
        <v>45473</v>
      </c>
      <c r="AG76" s="254">
        <f t="shared" si="4"/>
        <v>0</v>
      </c>
      <c r="AH76" s="254">
        <f t="shared" si="5"/>
        <v>0</v>
      </c>
    </row>
    <row r="77" spans="1:34" ht="18.95" customHeight="1" x14ac:dyDescent="0.25">
      <c r="A77" s="4"/>
      <c r="B77" s="433"/>
      <c r="C77" s="434"/>
      <c r="D77" s="431"/>
      <c r="E77" s="432"/>
      <c r="F77" s="341"/>
      <c r="G77" s="342"/>
      <c r="H77" s="342"/>
      <c r="I77" s="343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4"/>
      <c r="V77" s="341"/>
      <c r="W77" s="341"/>
      <c r="X77" s="341"/>
      <c r="Y77" s="341"/>
      <c r="Z77" s="341"/>
      <c r="AA77" s="341"/>
      <c r="AB77" s="341"/>
      <c r="AC77" s="345"/>
      <c r="AD77" s="252">
        <f t="shared" si="2"/>
        <v>0</v>
      </c>
      <c r="AE77" s="259">
        <f t="shared" si="3"/>
        <v>0</v>
      </c>
      <c r="AF77" s="360">
        <v>45473</v>
      </c>
      <c r="AG77" s="254">
        <f t="shared" si="4"/>
        <v>0</v>
      </c>
      <c r="AH77" s="254">
        <f t="shared" si="5"/>
        <v>0</v>
      </c>
    </row>
    <row r="78" spans="1:34" ht="18.95" customHeight="1" x14ac:dyDescent="0.25">
      <c r="A78" s="4"/>
      <c r="B78" s="433"/>
      <c r="C78" s="434"/>
      <c r="D78" s="431"/>
      <c r="E78" s="432"/>
      <c r="F78" s="341"/>
      <c r="G78" s="342"/>
      <c r="H78" s="342"/>
      <c r="I78" s="343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4"/>
      <c r="V78" s="341"/>
      <c r="W78" s="341"/>
      <c r="X78" s="341"/>
      <c r="Y78" s="341"/>
      <c r="Z78" s="341"/>
      <c r="AA78" s="341"/>
      <c r="AB78" s="341"/>
      <c r="AC78" s="345"/>
      <c r="AD78" s="252">
        <f t="shared" si="2"/>
        <v>0</v>
      </c>
      <c r="AE78" s="260">
        <f t="shared" si="3"/>
        <v>0</v>
      </c>
      <c r="AF78" s="360">
        <v>45473</v>
      </c>
      <c r="AG78" s="254">
        <f t="shared" si="4"/>
        <v>0</v>
      </c>
      <c r="AH78" s="254">
        <f t="shared" si="5"/>
        <v>0</v>
      </c>
    </row>
    <row r="79" spans="1:34" ht="18.95" customHeight="1" x14ac:dyDescent="0.25">
      <c r="A79" s="4"/>
      <c r="B79" s="433"/>
      <c r="C79" s="434"/>
      <c r="D79" s="431"/>
      <c r="E79" s="432"/>
      <c r="F79" s="341"/>
      <c r="G79" s="342"/>
      <c r="H79" s="342"/>
      <c r="I79" s="343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4"/>
      <c r="V79" s="341"/>
      <c r="W79" s="341"/>
      <c r="X79" s="341"/>
      <c r="Y79" s="341"/>
      <c r="Z79" s="341"/>
      <c r="AA79" s="341"/>
      <c r="AB79" s="341"/>
      <c r="AC79" s="345"/>
      <c r="AD79" s="252">
        <f t="shared" si="2"/>
        <v>0</v>
      </c>
      <c r="AE79" s="260">
        <f t="shared" si="3"/>
        <v>0</v>
      </c>
      <c r="AF79" s="360">
        <v>45473</v>
      </c>
      <c r="AG79" s="254">
        <f t="shared" si="4"/>
        <v>0</v>
      </c>
      <c r="AH79" s="254">
        <f t="shared" si="5"/>
        <v>0</v>
      </c>
    </row>
    <row r="80" spans="1:34" ht="18.95" customHeight="1" x14ac:dyDescent="0.25">
      <c r="A80" s="4"/>
      <c r="B80" s="433"/>
      <c r="C80" s="434"/>
      <c r="D80" s="431"/>
      <c r="E80" s="432"/>
      <c r="F80" s="341"/>
      <c r="G80" s="342"/>
      <c r="H80" s="342"/>
      <c r="I80" s="343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4"/>
      <c r="V80" s="341"/>
      <c r="W80" s="341"/>
      <c r="X80" s="341"/>
      <c r="Y80" s="341"/>
      <c r="Z80" s="341"/>
      <c r="AA80" s="341"/>
      <c r="AB80" s="341"/>
      <c r="AC80" s="345"/>
      <c r="AD80" s="252">
        <f t="shared" si="2"/>
        <v>0</v>
      </c>
      <c r="AE80" s="261">
        <f t="shared" si="3"/>
        <v>0</v>
      </c>
      <c r="AF80" s="360">
        <v>45473</v>
      </c>
      <c r="AG80" s="254">
        <f t="shared" si="4"/>
        <v>0</v>
      </c>
      <c r="AH80" s="254">
        <f t="shared" si="5"/>
        <v>0</v>
      </c>
    </row>
    <row r="81" spans="1:34" ht="18.95" customHeight="1" x14ac:dyDescent="0.25">
      <c r="A81" s="4"/>
      <c r="B81" s="433"/>
      <c r="C81" s="434"/>
      <c r="D81" s="431"/>
      <c r="E81" s="432"/>
      <c r="F81" s="341"/>
      <c r="G81" s="342"/>
      <c r="H81" s="342"/>
      <c r="I81" s="343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4"/>
      <c r="V81" s="341"/>
      <c r="W81" s="341"/>
      <c r="X81" s="341"/>
      <c r="Y81" s="341"/>
      <c r="Z81" s="341"/>
      <c r="AA81" s="341"/>
      <c r="AB81" s="341"/>
      <c r="AC81" s="345"/>
      <c r="AD81" s="252">
        <f t="shared" si="2"/>
        <v>0</v>
      </c>
      <c r="AE81" s="261">
        <f t="shared" si="3"/>
        <v>0</v>
      </c>
      <c r="AF81" s="360">
        <v>45473</v>
      </c>
      <c r="AG81" s="254">
        <f t="shared" si="4"/>
        <v>0</v>
      </c>
      <c r="AH81" s="254">
        <f t="shared" si="5"/>
        <v>0</v>
      </c>
    </row>
    <row r="82" spans="1:34" ht="18.95" customHeight="1" x14ac:dyDescent="0.25">
      <c r="A82" s="4"/>
      <c r="B82" s="433"/>
      <c r="C82" s="434"/>
      <c r="D82" s="431"/>
      <c r="E82" s="432"/>
      <c r="F82" s="341"/>
      <c r="G82" s="342"/>
      <c r="H82" s="342"/>
      <c r="I82" s="343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4"/>
      <c r="V82" s="341"/>
      <c r="W82" s="341"/>
      <c r="X82" s="341"/>
      <c r="Y82" s="341"/>
      <c r="Z82" s="341"/>
      <c r="AA82" s="341"/>
      <c r="AB82" s="341"/>
      <c r="AC82" s="345"/>
      <c r="AD82" s="252">
        <f t="shared" si="2"/>
        <v>0</v>
      </c>
      <c r="AE82" s="261">
        <f t="shared" si="3"/>
        <v>0</v>
      </c>
      <c r="AF82" s="360">
        <v>45473</v>
      </c>
      <c r="AG82" s="254">
        <f t="shared" si="4"/>
        <v>0</v>
      </c>
      <c r="AH82" s="254">
        <f t="shared" si="5"/>
        <v>0</v>
      </c>
    </row>
    <row r="83" spans="1:34" ht="18.95" customHeight="1" x14ac:dyDescent="0.25">
      <c r="A83" s="4"/>
      <c r="B83" s="433"/>
      <c r="C83" s="434"/>
      <c r="D83" s="431"/>
      <c r="E83" s="432"/>
      <c r="F83" s="341"/>
      <c r="G83" s="342"/>
      <c r="H83" s="341"/>
      <c r="I83" s="343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4"/>
      <c r="V83" s="341"/>
      <c r="W83" s="341"/>
      <c r="X83" s="341"/>
      <c r="Y83" s="341"/>
      <c r="Z83" s="341"/>
      <c r="AA83" s="341"/>
      <c r="AB83" s="341"/>
      <c r="AC83" s="345"/>
      <c r="AD83" s="252">
        <f t="shared" si="2"/>
        <v>0</v>
      </c>
      <c r="AE83" s="261">
        <f t="shared" si="3"/>
        <v>0</v>
      </c>
      <c r="AF83" s="360">
        <v>45473</v>
      </c>
      <c r="AG83" s="254">
        <f t="shared" si="4"/>
        <v>0</v>
      </c>
      <c r="AH83" s="254">
        <f t="shared" si="5"/>
        <v>0</v>
      </c>
    </row>
    <row r="84" spans="1:34" ht="18.95" customHeight="1" x14ac:dyDescent="0.25">
      <c r="A84" s="4"/>
      <c r="B84" s="433"/>
      <c r="C84" s="434"/>
      <c r="D84" s="431"/>
      <c r="E84" s="432"/>
      <c r="F84" s="341"/>
      <c r="G84" s="342"/>
      <c r="H84" s="341"/>
      <c r="I84" s="343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4"/>
      <c r="V84" s="341"/>
      <c r="W84" s="341"/>
      <c r="X84" s="341"/>
      <c r="Y84" s="341"/>
      <c r="Z84" s="341"/>
      <c r="AA84" s="341"/>
      <c r="AB84" s="341"/>
      <c r="AC84" s="345"/>
      <c r="AD84" s="252">
        <f t="shared" si="2"/>
        <v>0</v>
      </c>
      <c r="AE84" s="261">
        <f t="shared" si="3"/>
        <v>0</v>
      </c>
      <c r="AF84" s="360">
        <v>45473</v>
      </c>
      <c r="AG84" s="254">
        <f t="shared" si="4"/>
        <v>0</v>
      </c>
      <c r="AH84" s="254">
        <f t="shared" si="5"/>
        <v>0</v>
      </c>
    </row>
    <row r="85" spans="1:34" ht="18.95" customHeight="1" x14ac:dyDescent="0.25">
      <c r="A85" s="4"/>
      <c r="B85" s="433"/>
      <c r="C85" s="434"/>
      <c r="D85" s="431"/>
      <c r="E85" s="432"/>
      <c r="F85" s="341"/>
      <c r="G85" s="342"/>
      <c r="H85" s="341"/>
      <c r="I85" s="343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4"/>
      <c r="V85" s="341"/>
      <c r="W85" s="341"/>
      <c r="X85" s="341"/>
      <c r="Y85" s="341"/>
      <c r="Z85" s="341"/>
      <c r="AA85" s="341"/>
      <c r="AB85" s="341"/>
      <c r="AC85" s="345"/>
      <c r="AD85" s="252">
        <f t="shared" si="2"/>
        <v>0</v>
      </c>
      <c r="AE85" s="261">
        <f t="shared" si="3"/>
        <v>0</v>
      </c>
      <c r="AF85" s="360">
        <v>45473</v>
      </c>
      <c r="AG85" s="254">
        <f t="shared" si="4"/>
        <v>0</v>
      </c>
      <c r="AH85" s="254">
        <f t="shared" si="5"/>
        <v>0</v>
      </c>
    </row>
    <row r="86" spans="1:34" ht="18.95" customHeight="1" x14ac:dyDescent="0.25">
      <c r="A86" s="4"/>
      <c r="B86" s="433"/>
      <c r="C86" s="434"/>
      <c r="D86" s="431"/>
      <c r="E86" s="432"/>
      <c r="F86" s="341"/>
      <c r="G86" s="342"/>
      <c r="H86" s="341"/>
      <c r="I86" s="343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4"/>
      <c r="V86" s="341"/>
      <c r="W86" s="341"/>
      <c r="X86" s="341"/>
      <c r="Y86" s="341"/>
      <c r="Z86" s="341"/>
      <c r="AA86" s="341"/>
      <c r="AB86" s="341"/>
      <c r="AC86" s="345"/>
      <c r="AD86" s="252">
        <f t="shared" si="2"/>
        <v>0</v>
      </c>
      <c r="AE86" s="261">
        <f t="shared" si="3"/>
        <v>0</v>
      </c>
      <c r="AF86" s="360">
        <v>45473</v>
      </c>
      <c r="AG86" s="254">
        <f t="shared" si="4"/>
        <v>0</v>
      </c>
      <c r="AH86" s="254">
        <f t="shared" si="5"/>
        <v>0</v>
      </c>
    </row>
    <row r="87" spans="1:34" ht="18.95" customHeight="1" x14ac:dyDescent="0.25">
      <c r="A87" s="4"/>
      <c r="B87" s="433"/>
      <c r="C87" s="434"/>
      <c r="D87" s="431"/>
      <c r="E87" s="432"/>
      <c r="F87" s="341"/>
      <c r="G87" s="342"/>
      <c r="H87" s="341"/>
      <c r="I87" s="343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4"/>
      <c r="V87" s="341"/>
      <c r="W87" s="341"/>
      <c r="X87" s="341"/>
      <c r="Y87" s="341"/>
      <c r="Z87" s="341"/>
      <c r="AA87" s="341"/>
      <c r="AB87" s="341"/>
      <c r="AC87" s="345"/>
      <c r="AD87" s="252">
        <f t="shared" si="2"/>
        <v>0</v>
      </c>
      <c r="AE87" s="261">
        <f t="shared" si="3"/>
        <v>0</v>
      </c>
      <c r="AF87" s="360">
        <v>45473</v>
      </c>
      <c r="AG87" s="254">
        <f t="shared" si="4"/>
        <v>0</v>
      </c>
      <c r="AH87" s="254">
        <f t="shared" si="5"/>
        <v>0</v>
      </c>
    </row>
    <row r="88" spans="1:34" ht="18.95" customHeight="1" x14ac:dyDescent="0.25">
      <c r="A88" s="4"/>
      <c r="B88" s="433"/>
      <c r="C88" s="434"/>
      <c r="D88" s="431"/>
      <c r="E88" s="432"/>
      <c r="F88" s="341"/>
      <c r="G88" s="342"/>
      <c r="H88" s="341"/>
      <c r="I88" s="343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4"/>
      <c r="V88" s="341"/>
      <c r="W88" s="341"/>
      <c r="X88" s="341"/>
      <c r="Y88" s="341"/>
      <c r="Z88" s="341"/>
      <c r="AA88" s="341"/>
      <c r="AB88" s="341"/>
      <c r="AC88" s="345"/>
      <c r="AD88" s="252">
        <f t="shared" si="2"/>
        <v>0</v>
      </c>
      <c r="AE88" s="261">
        <f t="shared" si="3"/>
        <v>0</v>
      </c>
      <c r="AF88" s="360">
        <v>45473</v>
      </c>
      <c r="AG88" s="254">
        <f t="shared" si="4"/>
        <v>0</v>
      </c>
      <c r="AH88" s="254">
        <f t="shared" si="5"/>
        <v>0</v>
      </c>
    </row>
    <row r="89" spans="1:34" ht="18.95" customHeight="1" x14ac:dyDescent="0.25">
      <c r="A89" s="4"/>
      <c r="B89" s="433"/>
      <c r="C89" s="434"/>
      <c r="D89" s="431"/>
      <c r="E89" s="432"/>
      <c r="F89" s="341"/>
      <c r="G89" s="342"/>
      <c r="H89" s="341"/>
      <c r="I89" s="343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4"/>
      <c r="V89" s="341"/>
      <c r="W89" s="341"/>
      <c r="X89" s="341"/>
      <c r="Y89" s="341"/>
      <c r="Z89" s="341"/>
      <c r="AA89" s="341"/>
      <c r="AB89" s="341"/>
      <c r="AC89" s="345"/>
      <c r="AD89" s="252">
        <f t="shared" si="2"/>
        <v>0</v>
      </c>
      <c r="AE89" s="261">
        <f t="shared" si="3"/>
        <v>0</v>
      </c>
      <c r="AF89" s="360">
        <v>45473</v>
      </c>
      <c r="AG89" s="254">
        <f t="shared" si="4"/>
        <v>0</v>
      </c>
      <c r="AH89" s="254">
        <f t="shared" si="5"/>
        <v>0</v>
      </c>
    </row>
    <row r="90" spans="1:34" ht="18.95" customHeight="1" x14ac:dyDescent="0.25">
      <c r="A90" s="4"/>
      <c r="B90" s="433"/>
      <c r="C90" s="434"/>
      <c r="D90" s="431"/>
      <c r="E90" s="432"/>
      <c r="F90" s="341"/>
      <c r="G90" s="342"/>
      <c r="H90" s="341"/>
      <c r="I90" s="343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4"/>
      <c r="V90" s="341"/>
      <c r="W90" s="341"/>
      <c r="X90" s="341"/>
      <c r="Y90" s="341"/>
      <c r="Z90" s="341"/>
      <c r="AA90" s="341"/>
      <c r="AB90" s="341"/>
      <c r="AC90" s="345"/>
      <c r="AD90" s="252">
        <f t="shared" si="2"/>
        <v>0</v>
      </c>
      <c r="AE90" s="262">
        <f t="shared" si="3"/>
        <v>0</v>
      </c>
      <c r="AF90" s="360">
        <v>45473</v>
      </c>
      <c r="AG90" s="254">
        <f t="shared" si="4"/>
        <v>0</v>
      </c>
      <c r="AH90" s="254">
        <f t="shared" si="5"/>
        <v>0</v>
      </c>
    </row>
    <row r="91" spans="1:34" ht="18.95" customHeight="1" x14ac:dyDescent="0.25">
      <c r="A91" s="4"/>
      <c r="B91" s="433"/>
      <c r="C91" s="434"/>
      <c r="D91" s="431"/>
      <c r="E91" s="432"/>
      <c r="F91" s="341"/>
      <c r="G91" s="342"/>
      <c r="H91" s="341"/>
      <c r="I91" s="343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4"/>
      <c r="V91" s="341"/>
      <c r="W91" s="341"/>
      <c r="X91" s="341"/>
      <c r="Y91" s="341"/>
      <c r="Z91" s="341"/>
      <c r="AA91" s="341"/>
      <c r="AB91" s="341"/>
      <c r="AC91" s="345"/>
      <c r="AD91" s="252">
        <f t="shared" si="2"/>
        <v>0</v>
      </c>
      <c r="AE91" s="262">
        <f t="shared" si="3"/>
        <v>0</v>
      </c>
      <c r="AF91" s="360">
        <v>45473</v>
      </c>
      <c r="AG91" s="254">
        <f t="shared" si="4"/>
        <v>0</v>
      </c>
      <c r="AH91" s="254">
        <f t="shared" si="5"/>
        <v>0</v>
      </c>
    </row>
    <row r="92" spans="1:34" ht="18.95" customHeight="1" x14ac:dyDescent="0.25">
      <c r="A92" s="4"/>
      <c r="B92" s="433"/>
      <c r="C92" s="434"/>
      <c r="D92" s="431"/>
      <c r="E92" s="432"/>
      <c r="F92" s="341"/>
      <c r="G92" s="342"/>
      <c r="H92" s="341"/>
      <c r="I92" s="343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4"/>
      <c r="V92" s="341"/>
      <c r="W92" s="341"/>
      <c r="X92" s="341"/>
      <c r="Y92" s="341"/>
      <c r="Z92" s="341"/>
      <c r="AA92" s="341"/>
      <c r="AB92" s="341"/>
      <c r="AC92" s="345"/>
      <c r="AD92" s="252">
        <f t="shared" si="2"/>
        <v>0</v>
      </c>
      <c r="AE92" s="262">
        <f t="shared" si="3"/>
        <v>0</v>
      </c>
      <c r="AF92" s="360">
        <v>45473</v>
      </c>
      <c r="AG92" s="254">
        <f t="shared" si="4"/>
        <v>0</v>
      </c>
      <c r="AH92" s="254">
        <f t="shared" si="5"/>
        <v>0</v>
      </c>
    </row>
    <row r="93" spans="1:34" ht="18.95" customHeight="1" x14ac:dyDescent="0.25">
      <c r="A93" s="4"/>
      <c r="B93" s="433"/>
      <c r="C93" s="434"/>
      <c r="D93" s="431"/>
      <c r="E93" s="432"/>
      <c r="F93" s="341"/>
      <c r="G93" s="342"/>
      <c r="H93" s="341"/>
      <c r="I93" s="343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4"/>
      <c r="V93" s="341"/>
      <c r="W93" s="341"/>
      <c r="X93" s="341"/>
      <c r="Y93" s="341"/>
      <c r="Z93" s="341"/>
      <c r="AA93" s="341"/>
      <c r="AB93" s="341"/>
      <c r="AC93" s="345"/>
      <c r="AD93" s="252">
        <f t="shared" si="2"/>
        <v>0</v>
      </c>
      <c r="AE93" s="260">
        <f t="shared" si="3"/>
        <v>0</v>
      </c>
      <c r="AF93" s="360">
        <v>45473</v>
      </c>
      <c r="AG93" s="254">
        <f t="shared" si="4"/>
        <v>0</v>
      </c>
      <c r="AH93" s="254">
        <f t="shared" si="5"/>
        <v>0</v>
      </c>
    </row>
    <row r="94" spans="1:34" ht="18.95" customHeight="1" x14ac:dyDescent="0.25">
      <c r="A94" s="4"/>
      <c r="B94" s="433"/>
      <c r="C94" s="434"/>
      <c r="D94" s="431"/>
      <c r="E94" s="432"/>
      <c r="F94" s="341"/>
      <c r="G94" s="342"/>
      <c r="H94" s="341"/>
      <c r="I94" s="343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4"/>
      <c r="V94" s="341"/>
      <c r="W94" s="341"/>
      <c r="X94" s="341"/>
      <c r="Y94" s="341"/>
      <c r="Z94" s="341"/>
      <c r="AA94" s="341"/>
      <c r="AB94" s="341"/>
      <c r="AC94" s="345"/>
      <c r="AD94" s="252">
        <f t="shared" si="2"/>
        <v>0</v>
      </c>
      <c r="AE94" s="262">
        <f t="shared" si="3"/>
        <v>0</v>
      </c>
      <c r="AF94" s="360">
        <v>45473</v>
      </c>
      <c r="AG94" s="254">
        <f t="shared" si="4"/>
        <v>0</v>
      </c>
      <c r="AH94" s="254">
        <f t="shared" si="5"/>
        <v>0</v>
      </c>
    </row>
    <row r="95" spans="1:34" ht="18.95" customHeight="1" x14ac:dyDescent="0.25">
      <c r="A95" s="4"/>
      <c r="B95" s="433"/>
      <c r="C95" s="434"/>
      <c r="D95" s="431"/>
      <c r="E95" s="432"/>
      <c r="F95" s="341"/>
      <c r="G95" s="342"/>
      <c r="H95" s="341"/>
      <c r="I95" s="343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4"/>
      <c r="V95" s="341"/>
      <c r="W95" s="341"/>
      <c r="X95" s="341"/>
      <c r="Y95" s="341"/>
      <c r="Z95" s="341"/>
      <c r="AA95" s="341"/>
      <c r="AB95" s="341"/>
      <c r="AC95" s="345"/>
      <c r="AD95" s="252">
        <f t="shared" si="2"/>
        <v>0</v>
      </c>
      <c r="AE95" s="262">
        <f t="shared" si="3"/>
        <v>0</v>
      </c>
      <c r="AF95" s="360">
        <v>45473</v>
      </c>
      <c r="AG95" s="254">
        <f t="shared" si="4"/>
        <v>0</v>
      </c>
      <c r="AH95" s="254">
        <f t="shared" si="5"/>
        <v>0</v>
      </c>
    </row>
    <row r="96" spans="1:34" ht="18.95" customHeight="1" x14ac:dyDescent="0.25">
      <c r="A96" s="4"/>
      <c r="B96" s="433"/>
      <c r="C96" s="434"/>
      <c r="D96" s="431"/>
      <c r="E96" s="432"/>
      <c r="F96" s="341"/>
      <c r="G96" s="342"/>
      <c r="H96" s="341"/>
      <c r="I96" s="343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4"/>
      <c r="V96" s="341"/>
      <c r="W96" s="341"/>
      <c r="X96" s="341"/>
      <c r="Y96" s="341"/>
      <c r="Z96" s="341"/>
      <c r="AA96" s="341"/>
      <c r="AB96" s="341"/>
      <c r="AC96" s="345"/>
      <c r="AD96" s="252">
        <f t="shared" si="2"/>
        <v>0</v>
      </c>
      <c r="AE96" s="260">
        <f t="shared" si="3"/>
        <v>0</v>
      </c>
      <c r="AF96" s="360">
        <v>45473</v>
      </c>
      <c r="AG96" s="254">
        <f t="shared" si="4"/>
        <v>0</v>
      </c>
      <c r="AH96" s="254">
        <f t="shared" si="5"/>
        <v>0</v>
      </c>
    </row>
    <row r="97" spans="1:34" ht="18.95" customHeight="1" x14ac:dyDescent="0.25">
      <c r="A97" s="4"/>
      <c r="B97" s="433"/>
      <c r="C97" s="434"/>
      <c r="D97" s="431"/>
      <c r="E97" s="432"/>
      <c r="F97" s="341"/>
      <c r="G97" s="342"/>
      <c r="H97" s="341"/>
      <c r="I97" s="343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4"/>
      <c r="V97" s="341"/>
      <c r="W97" s="341"/>
      <c r="X97" s="341"/>
      <c r="Y97" s="341"/>
      <c r="Z97" s="341"/>
      <c r="AA97" s="341"/>
      <c r="AB97" s="341"/>
      <c r="AC97" s="345"/>
      <c r="AD97" s="252">
        <f t="shared" si="2"/>
        <v>0</v>
      </c>
      <c r="AE97" s="262">
        <f t="shared" si="3"/>
        <v>0</v>
      </c>
      <c r="AF97" s="360">
        <v>45473</v>
      </c>
      <c r="AG97" s="254">
        <f t="shared" si="4"/>
        <v>0</v>
      </c>
      <c r="AH97" s="254">
        <f t="shared" si="5"/>
        <v>0</v>
      </c>
    </row>
    <row r="98" spans="1:34" ht="18.95" customHeight="1" x14ac:dyDescent="0.25">
      <c r="A98" s="4"/>
      <c r="B98" s="433"/>
      <c r="C98" s="434"/>
      <c r="D98" s="431"/>
      <c r="E98" s="432"/>
      <c r="F98" s="342"/>
      <c r="G98" s="342"/>
      <c r="H98" s="342"/>
      <c r="I98" s="343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7"/>
      <c r="V98" s="348"/>
      <c r="W98" s="349"/>
      <c r="X98" s="348"/>
      <c r="Y98" s="341"/>
      <c r="Z98" s="341"/>
      <c r="AA98" s="341"/>
      <c r="AB98" s="341"/>
      <c r="AC98" s="345"/>
      <c r="AD98" s="252">
        <f t="shared" si="2"/>
        <v>0</v>
      </c>
      <c r="AE98" s="262">
        <f t="shared" si="3"/>
        <v>0</v>
      </c>
      <c r="AF98" s="360">
        <v>45473</v>
      </c>
      <c r="AG98" s="254">
        <f t="shared" si="4"/>
        <v>0</v>
      </c>
      <c r="AH98" s="254">
        <f t="shared" si="5"/>
        <v>0</v>
      </c>
    </row>
    <row r="99" spans="1:34" ht="19.7" customHeight="1" x14ac:dyDescent="0.25">
      <c r="A99" s="4"/>
      <c r="B99" s="110"/>
      <c r="C99" s="14"/>
      <c r="D99" s="263" t="s">
        <v>81</v>
      </c>
      <c r="E99" s="264"/>
      <c r="F99" s="46">
        <f t="shared" ref="F99:AC99" si="6">COUNTA(F67:F98)</f>
        <v>0</v>
      </c>
      <c r="G99" s="46">
        <f t="shared" si="6"/>
        <v>0</v>
      </c>
      <c r="H99" s="47">
        <f t="shared" si="6"/>
        <v>0</v>
      </c>
      <c r="I99" s="48">
        <f t="shared" si="6"/>
        <v>0</v>
      </c>
      <c r="J99" s="48">
        <f t="shared" si="6"/>
        <v>0</v>
      </c>
      <c r="K99" s="48">
        <f t="shared" si="6"/>
        <v>0</v>
      </c>
      <c r="L99" s="49">
        <f t="shared" si="6"/>
        <v>0</v>
      </c>
      <c r="M99" s="49">
        <f t="shared" si="6"/>
        <v>0</v>
      </c>
      <c r="N99" s="49">
        <f t="shared" si="6"/>
        <v>0</v>
      </c>
      <c r="O99" s="50">
        <f t="shared" si="6"/>
        <v>0</v>
      </c>
      <c r="P99" s="50">
        <f t="shared" si="6"/>
        <v>0</v>
      </c>
      <c r="Q99" s="50">
        <f t="shared" si="6"/>
        <v>0</v>
      </c>
      <c r="R99" s="51">
        <f t="shared" si="6"/>
        <v>0</v>
      </c>
      <c r="S99" s="51">
        <f t="shared" si="6"/>
        <v>0</v>
      </c>
      <c r="T99" s="52">
        <f t="shared" si="6"/>
        <v>0</v>
      </c>
      <c r="U99" s="52">
        <f t="shared" si="6"/>
        <v>0</v>
      </c>
      <c r="V99" s="52">
        <f t="shared" si="6"/>
        <v>0</v>
      </c>
      <c r="W99" s="52">
        <f t="shared" si="6"/>
        <v>0</v>
      </c>
      <c r="X99" s="53">
        <f t="shared" si="6"/>
        <v>0</v>
      </c>
      <c r="Y99" s="54">
        <f t="shared" si="6"/>
        <v>0</v>
      </c>
      <c r="Z99" s="54">
        <f t="shared" si="6"/>
        <v>0</v>
      </c>
      <c r="AA99" s="54">
        <f t="shared" si="6"/>
        <v>0</v>
      </c>
      <c r="AB99" s="54">
        <f t="shared" si="6"/>
        <v>0</v>
      </c>
      <c r="AC99" s="55">
        <f t="shared" si="6"/>
        <v>0</v>
      </c>
      <c r="AD99" s="56"/>
      <c r="AE99" s="265"/>
      <c r="AF99" s="265"/>
      <c r="AG99" s="265"/>
      <c r="AH99" s="265"/>
    </row>
    <row r="100" spans="1:34" ht="18.95" customHeight="1" x14ac:dyDescent="0.25">
      <c r="A100" s="4"/>
      <c r="B100" s="10"/>
      <c r="C100" s="266"/>
      <c r="D100" s="266"/>
      <c r="E100" s="159"/>
      <c r="F100" s="162"/>
      <c r="G100" s="162"/>
      <c r="H100" s="162"/>
      <c r="I100" s="162"/>
      <c r="J100" s="162"/>
      <c r="K100" s="162"/>
      <c r="L100" s="217"/>
      <c r="M100" s="267"/>
      <c r="N100" s="267"/>
      <c r="O100" s="267"/>
      <c r="P100" s="267"/>
      <c r="Q100" s="163"/>
      <c r="R100" s="163"/>
      <c r="S100" s="163"/>
      <c r="T100" s="267"/>
      <c r="U100" s="267"/>
      <c r="V100" s="268"/>
      <c r="W100" s="268"/>
      <c r="X100" s="269" t="s">
        <v>82</v>
      </c>
      <c r="Y100" s="270">
        <f>COUNTA(D67:D98)</f>
        <v>0</v>
      </c>
      <c r="Z100" s="271"/>
      <c r="AA100" s="271"/>
      <c r="AB100" s="271"/>
      <c r="AC100" s="57"/>
      <c r="AD100" s="58"/>
      <c r="AE100" s="58"/>
      <c r="AF100" s="58"/>
      <c r="AG100" s="58"/>
      <c r="AH100" s="58"/>
    </row>
    <row r="101" spans="1:34" ht="18.95" customHeight="1" x14ac:dyDescent="0.25">
      <c r="A101" s="4"/>
      <c r="B101" s="10"/>
      <c r="C101" s="157"/>
      <c r="D101" s="157"/>
      <c r="E101" s="159"/>
      <c r="F101" s="159"/>
      <c r="G101" s="159"/>
      <c r="H101" s="159"/>
      <c r="I101" s="159"/>
      <c r="J101" s="159"/>
      <c r="K101" s="159"/>
      <c r="L101" s="221"/>
      <c r="M101" s="212"/>
      <c r="N101" s="212"/>
      <c r="O101" s="212"/>
      <c r="P101" s="212"/>
      <c r="Q101" s="111"/>
      <c r="R101" s="111"/>
      <c r="S101" s="111"/>
      <c r="T101" s="212"/>
      <c r="U101" s="212"/>
      <c r="V101" s="229"/>
      <c r="W101" s="229"/>
      <c r="X101" s="171" t="s">
        <v>83</v>
      </c>
      <c r="Y101" s="272">
        <f>COUNTIF(X65:X98,"&gt;4")+COUNTIF(X67:X98,"4")</f>
        <v>0</v>
      </c>
      <c r="Z101" s="273"/>
      <c r="AA101" s="273"/>
      <c r="AB101" s="273"/>
      <c r="AC101" s="274"/>
      <c r="AD101" s="68"/>
      <c r="AE101" s="68"/>
      <c r="AF101" s="68"/>
      <c r="AG101" s="68"/>
      <c r="AH101" s="68"/>
    </row>
    <row r="102" spans="1:34" ht="18.95" customHeight="1" x14ac:dyDescent="0.25">
      <c r="A102" s="59"/>
      <c r="B102" s="60"/>
      <c r="C102" s="61"/>
      <c r="D102" s="61"/>
      <c r="E102" s="62"/>
      <c r="F102" s="62"/>
      <c r="G102" s="62"/>
      <c r="H102" s="62"/>
      <c r="I102" s="62"/>
      <c r="J102" s="62"/>
      <c r="K102" s="62"/>
      <c r="L102" s="63"/>
      <c r="M102" s="64"/>
      <c r="N102" s="64"/>
      <c r="O102" s="64"/>
      <c r="P102" s="64"/>
      <c r="Q102" s="65"/>
      <c r="R102" s="65"/>
      <c r="S102" s="65"/>
      <c r="T102" s="64"/>
      <c r="U102" s="64"/>
      <c r="V102" s="66"/>
      <c r="W102" s="66"/>
      <c r="X102" s="67" t="s">
        <v>84</v>
      </c>
      <c r="Y102" s="272">
        <f>COUNTIF(AD66:AD98,"&gt;5")+COUNTIF(AD67:AD98,"5")</f>
        <v>0</v>
      </c>
      <c r="Z102" s="273"/>
      <c r="AA102" s="273"/>
      <c r="AB102" s="273"/>
      <c r="AC102" s="274"/>
      <c r="AD102" s="68"/>
      <c r="AE102" s="68"/>
      <c r="AF102" s="68"/>
      <c r="AG102" s="68"/>
      <c r="AH102" s="68"/>
    </row>
    <row r="103" spans="1:34" ht="18.95" customHeight="1" x14ac:dyDescent="0.25">
      <c r="A103" s="69"/>
      <c r="B103" s="70"/>
      <c r="C103" s="71"/>
      <c r="D103" s="71"/>
      <c r="E103" s="72"/>
      <c r="F103" s="72"/>
      <c r="G103" s="72"/>
      <c r="H103" s="72"/>
      <c r="I103" s="72"/>
      <c r="J103" s="72"/>
      <c r="K103" s="72"/>
      <c r="L103" s="73"/>
      <c r="M103" s="74"/>
      <c r="N103" s="74"/>
      <c r="O103" s="74"/>
      <c r="P103" s="74"/>
      <c r="Q103" s="75"/>
      <c r="R103" s="75"/>
      <c r="S103" s="75"/>
      <c r="T103" s="74"/>
      <c r="U103" s="74"/>
      <c r="V103" s="76"/>
      <c r="W103" s="76"/>
      <c r="X103" s="77" t="s">
        <v>85</v>
      </c>
      <c r="Y103" s="78">
        <f>COUNTIF(AH67:AH98,"&gt;2")+COUNTIF(AH67:AH98,"2")</f>
        <v>0</v>
      </c>
      <c r="Z103" s="273"/>
      <c r="AA103" s="273"/>
      <c r="AB103" s="273"/>
      <c r="AC103" s="274"/>
      <c r="AD103" s="68"/>
      <c r="AE103" s="68"/>
      <c r="AF103" s="68"/>
      <c r="AG103" s="68"/>
      <c r="AH103" s="68"/>
    </row>
    <row r="104" spans="1:34" ht="7.7" customHeight="1" x14ac:dyDescent="0.25">
      <c r="A104" s="79"/>
      <c r="B104" s="80"/>
      <c r="C104" s="81"/>
      <c r="D104" s="81"/>
      <c r="E104" s="82"/>
      <c r="F104" s="82"/>
      <c r="G104" s="82"/>
      <c r="H104" s="82"/>
      <c r="I104" s="82"/>
      <c r="J104" s="82"/>
      <c r="K104" s="82"/>
      <c r="L104" s="83"/>
      <c r="M104" s="84"/>
      <c r="N104" s="84"/>
      <c r="O104" s="84"/>
      <c r="P104" s="84"/>
      <c r="Q104" s="85"/>
      <c r="R104" s="85"/>
      <c r="S104" s="85"/>
      <c r="T104" s="84"/>
      <c r="U104" s="84"/>
      <c r="V104" s="86"/>
      <c r="W104" s="86"/>
      <c r="X104" s="87"/>
      <c r="Y104" s="88"/>
      <c r="Z104" s="88"/>
      <c r="AA104" s="88"/>
      <c r="AB104" s="88"/>
      <c r="AC104" s="89"/>
      <c r="AD104" s="68"/>
      <c r="AE104" s="90"/>
      <c r="AF104" s="90"/>
      <c r="AG104" s="90"/>
      <c r="AH104" s="90"/>
    </row>
    <row r="105" spans="1:34" ht="12.75" customHeight="1" x14ac:dyDescent="0.25">
      <c r="A105" s="91"/>
      <c r="B105" s="92"/>
      <c r="C105" s="92"/>
      <c r="D105" s="92"/>
      <c r="E105" s="92"/>
      <c r="F105" s="92"/>
      <c r="G105" s="92"/>
      <c r="H105" s="92"/>
      <c r="I105" s="93"/>
      <c r="J105" s="93"/>
      <c r="K105" s="93"/>
      <c r="L105" s="94"/>
      <c r="M105" s="95"/>
      <c r="N105" s="96"/>
      <c r="O105" s="95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8"/>
      <c r="AD105" s="125"/>
      <c r="AE105" s="99"/>
      <c r="AF105" s="99"/>
      <c r="AG105" s="99"/>
      <c r="AH105" s="99"/>
    </row>
    <row r="106" spans="1:34" ht="19.5" customHeight="1" x14ac:dyDescent="0.25">
      <c r="A106" s="4"/>
      <c r="B106" s="9" t="s">
        <v>86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6"/>
      <c r="N106" s="156"/>
      <c r="O106" s="156"/>
      <c r="P106" s="156"/>
      <c r="Q106" s="156"/>
      <c r="R106" s="156"/>
      <c r="S106" s="156"/>
      <c r="T106" s="100"/>
      <c r="U106" s="156"/>
      <c r="V106" s="156"/>
      <c r="W106" s="156"/>
      <c r="X106" s="156"/>
      <c r="Y106" s="156"/>
      <c r="Z106" s="156"/>
      <c r="AA106" s="156"/>
      <c r="AB106" s="156"/>
      <c r="AC106" s="6"/>
      <c r="AD106" s="153"/>
      <c r="AE106" s="42"/>
      <c r="AF106" s="42"/>
      <c r="AG106" s="42"/>
      <c r="AH106" s="42"/>
    </row>
    <row r="107" spans="1:34" ht="18.95" customHeight="1" x14ac:dyDescent="0.25">
      <c r="A107" s="4"/>
      <c r="B107" s="26" t="s">
        <v>87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6"/>
      <c r="AD107" s="153"/>
      <c r="AE107" s="153"/>
      <c r="AF107" s="153"/>
      <c r="AG107" s="153"/>
      <c r="AH107" s="153"/>
    </row>
    <row r="108" spans="1:34" ht="18.95" customHeight="1" x14ac:dyDescent="0.25">
      <c r="A108" s="4"/>
      <c r="B108" s="107" t="s">
        <v>88</v>
      </c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8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01"/>
      <c r="AD108" s="153"/>
      <c r="AE108" s="153"/>
      <c r="AF108" s="153"/>
      <c r="AG108" s="153"/>
      <c r="AH108" s="153"/>
    </row>
    <row r="109" spans="1:34" ht="61.7" customHeight="1" x14ac:dyDescent="0.25">
      <c r="A109" s="4"/>
      <c r="B109" s="488" t="s">
        <v>89</v>
      </c>
      <c r="C109" s="486"/>
      <c r="D109" s="486"/>
      <c r="E109" s="486"/>
      <c r="F109" s="486"/>
      <c r="G109" s="486"/>
      <c r="H109" s="486"/>
      <c r="I109" s="486"/>
      <c r="J109" s="487"/>
      <c r="K109" s="150" t="s">
        <v>90</v>
      </c>
      <c r="L109" s="151" t="s">
        <v>91</v>
      </c>
      <c r="M109" s="102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03"/>
      <c r="AD109" s="153"/>
      <c r="AE109" s="153"/>
      <c r="AF109" s="153"/>
      <c r="AG109" s="153"/>
      <c r="AH109" s="153"/>
    </row>
    <row r="110" spans="1:34" ht="18.95" customHeight="1" x14ac:dyDescent="0.25">
      <c r="A110" s="4"/>
      <c r="B110" s="424" t="s">
        <v>92</v>
      </c>
      <c r="C110" s="418"/>
      <c r="D110" s="418"/>
      <c r="E110" s="418"/>
      <c r="F110" s="418"/>
      <c r="G110" s="418"/>
      <c r="H110" s="418"/>
      <c r="I110" s="418"/>
      <c r="J110" s="416"/>
      <c r="K110" s="332"/>
      <c r="L110" s="25">
        <f>K110*3</f>
        <v>0</v>
      </c>
      <c r="M110" s="106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6"/>
      <c r="AD110" s="153"/>
      <c r="AE110" s="153"/>
      <c r="AF110" s="153"/>
      <c r="AG110" s="153"/>
      <c r="AH110" s="153"/>
    </row>
    <row r="111" spans="1:34" ht="18.95" customHeight="1" x14ac:dyDescent="0.25">
      <c r="A111" s="4"/>
      <c r="B111" s="424" t="s">
        <v>93</v>
      </c>
      <c r="C111" s="418"/>
      <c r="D111" s="418"/>
      <c r="E111" s="418"/>
      <c r="F111" s="418"/>
      <c r="G111" s="418"/>
      <c r="H111" s="418"/>
      <c r="I111" s="418"/>
      <c r="J111" s="416"/>
      <c r="K111" s="332"/>
      <c r="L111" s="25">
        <f>K111*5</f>
        <v>0</v>
      </c>
      <c r="M111" s="106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6"/>
      <c r="AD111" s="153"/>
      <c r="AE111" s="153"/>
      <c r="AF111" s="153"/>
      <c r="AG111" s="153"/>
      <c r="AH111" s="153"/>
    </row>
    <row r="112" spans="1:34" ht="18.95" customHeight="1" x14ac:dyDescent="0.25">
      <c r="A112" s="4"/>
      <c r="B112" s="417" t="s">
        <v>94</v>
      </c>
      <c r="C112" s="491"/>
      <c r="D112" s="491"/>
      <c r="E112" s="491"/>
      <c r="F112" s="491"/>
      <c r="G112" s="491"/>
      <c r="H112" s="491"/>
      <c r="I112" s="491"/>
      <c r="J112" s="492"/>
      <c r="K112" s="332"/>
      <c r="L112" s="25">
        <f>K112*2</f>
        <v>0</v>
      </c>
      <c r="M112" s="106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6"/>
      <c r="AD112" s="153"/>
      <c r="AE112" s="153"/>
      <c r="AF112" s="153"/>
      <c r="AG112" s="153"/>
      <c r="AH112" s="153"/>
    </row>
    <row r="113" spans="1:34" ht="35.1" customHeight="1" x14ac:dyDescent="0.25">
      <c r="A113" s="4"/>
      <c r="B113" s="417" t="s">
        <v>95</v>
      </c>
      <c r="C113" s="491"/>
      <c r="D113" s="491"/>
      <c r="E113" s="491"/>
      <c r="F113" s="491"/>
      <c r="G113" s="491"/>
      <c r="H113" s="491"/>
      <c r="I113" s="491"/>
      <c r="J113" s="492"/>
      <c r="K113" s="332"/>
      <c r="L113" s="25">
        <f>K113*1</f>
        <v>0</v>
      </c>
      <c r="M113" s="106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6"/>
      <c r="AD113" s="153"/>
      <c r="AE113" s="153"/>
      <c r="AF113" s="153"/>
      <c r="AG113" s="153"/>
      <c r="AH113" s="153"/>
    </row>
    <row r="114" spans="1:34" ht="15" customHeight="1" x14ac:dyDescent="0.25">
      <c r="A114" s="4"/>
      <c r="B114" s="110"/>
      <c r="C114" s="14"/>
      <c r="D114" s="14"/>
      <c r="E114" s="14"/>
      <c r="F114" s="14"/>
      <c r="G114" s="275"/>
      <c r="H114" s="14"/>
      <c r="I114" s="14"/>
      <c r="J114" s="14"/>
      <c r="K114" s="276" t="s">
        <v>96</v>
      </c>
      <c r="L114" s="113"/>
      <c r="M114" s="106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6"/>
      <c r="AD114" s="153"/>
      <c r="AE114" s="153"/>
      <c r="AF114" s="153"/>
      <c r="AG114" s="153"/>
      <c r="AH114" s="153"/>
    </row>
    <row r="115" spans="1:34" ht="48" customHeight="1" x14ac:dyDescent="0.25">
      <c r="A115" s="4"/>
      <c r="B115" s="364" t="s">
        <v>97</v>
      </c>
      <c r="C115" s="365"/>
      <c r="D115" s="365"/>
      <c r="E115" s="365"/>
      <c r="F115" s="365"/>
      <c r="G115" s="365"/>
      <c r="H115" s="365"/>
      <c r="I115" s="365"/>
      <c r="J115" s="365"/>
      <c r="K115" s="365"/>
      <c r="L115" s="104"/>
      <c r="M115" s="106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6"/>
      <c r="AD115" s="153"/>
      <c r="AE115" s="153"/>
      <c r="AF115" s="153"/>
      <c r="AG115" s="153"/>
      <c r="AH115" s="153"/>
    </row>
    <row r="116" spans="1:34" ht="18.95" customHeight="1" x14ac:dyDescent="0.25">
      <c r="A116" s="4"/>
      <c r="B116" s="105"/>
      <c r="C116" s="13"/>
      <c r="D116" s="13"/>
      <c r="E116" s="13"/>
      <c r="F116" s="13"/>
      <c r="G116" s="13"/>
      <c r="H116" s="13"/>
      <c r="I116" s="13"/>
      <c r="J116" s="493" t="s">
        <v>30</v>
      </c>
      <c r="K116" s="494"/>
      <c r="L116" s="277">
        <f>IF(SUM(L110:L113)&gt;12,12,SUM(L110:L113))</f>
        <v>0</v>
      </c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6"/>
      <c r="AD116" s="153"/>
      <c r="AE116" s="153"/>
      <c r="AF116" s="153"/>
      <c r="AG116" s="153"/>
      <c r="AH116" s="153"/>
    </row>
    <row r="117" spans="1:34" ht="15" customHeight="1" x14ac:dyDescent="0.25">
      <c r="A117" s="4"/>
      <c r="B117" s="483" t="s">
        <v>98</v>
      </c>
      <c r="C117" s="484"/>
      <c r="D117" s="484"/>
      <c r="E117" s="484"/>
      <c r="F117" s="484"/>
      <c r="G117" s="484"/>
      <c r="H117" s="484"/>
      <c r="I117" s="484"/>
      <c r="J117" s="484"/>
      <c r="K117" s="484"/>
      <c r="L117" s="445"/>
      <c r="M117" s="106"/>
      <c r="N117" s="278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6"/>
      <c r="AD117" s="153"/>
      <c r="AE117" s="153"/>
      <c r="AF117" s="153"/>
      <c r="AG117" s="153"/>
      <c r="AH117" s="153"/>
    </row>
    <row r="118" spans="1:34" ht="15" customHeight="1" x14ac:dyDescent="0.25">
      <c r="A118" s="4"/>
      <c r="B118" s="107" t="s">
        <v>99</v>
      </c>
      <c r="C118" s="13"/>
      <c r="D118" s="13"/>
      <c r="E118" s="13"/>
      <c r="F118" s="13"/>
      <c r="G118" s="13"/>
      <c r="H118" s="13"/>
      <c r="I118" s="13"/>
      <c r="J118" s="13"/>
      <c r="K118" s="489"/>
      <c r="L118" s="490"/>
      <c r="M118" s="106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6"/>
      <c r="AD118" s="153"/>
      <c r="AE118" s="153"/>
      <c r="AF118" s="153"/>
      <c r="AG118" s="153"/>
      <c r="AH118" s="153"/>
    </row>
    <row r="119" spans="1:34" ht="65.45" customHeight="1" x14ac:dyDescent="0.25">
      <c r="A119" s="4"/>
      <c r="B119" s="330" t="s">
        <v>100</v>
      </c>
      <c r="C119" s="485" t="s">
        <v>101</v>
      </c>
      <c r="D119" s="486"/>
      <c r="E119" s="486"/>
      <c r="F119" s="486"/>
      <c r="G119" s="486"/>
      <c r="H119" s="486"/>
      <c r="I119" s="486"/>
      <c r="J119" s="486"/>
      <c r="K119" s="487"/>
      <c r="L119" s="152" t="s">
        <v>91</v>
      </c>
      <c r="M119" s="106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6"/>
      <c r="AD119" s="153"/>
      <c r="AE119" s="153"/>
      <c r="AF119" s="153"/>
      <c r="AG119" s="153"/>
      <c r="AH119" s="153"/>
    </row>
    <row r="120" spans="1:34" ht="15" customHeight="1" x14ac:dyDescent="0.25">
      <c r="A120" s="4"/>
      <c r="B120" s="108">
        <v>1</v>
      </c>
      <c r="C120" s="419"/>
      <c r="D120" s="420"/>
      <c r="E120" s="420"/>
      <c r="F120" s="420"/>
      <c r="G120" s="420"/>
      <c r="H120" s="420"/>
      <c r="I120" s="420"/>
      <c r="J120" s="420"/>
      <c r="K120" s="421"/>
      <c r="L120" s="25">
        <f>M120*3</f>
        <v>0</v>
      </c>
      <c r="M120" s="109">
        <f>COUNTA(C120)</f>
        <v>0</v>
      </c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6"/>
      <c r="AD120" s="153"/>
      <c r="AE120" s="153"/>
      <c r="AF120" s="153"/>
      <c r="AG120" s="153"/>
      <c r="AH120" s="153"/>
    </row>
    <row r="121" spans="1:34" ht="15" customHeight="1" x14ac:dyDescent="0.25">
      <c r="A121" s="4"/>
      <c r="B121" s="108">
        <v>2</v>
      </c>
      <c r="C121" s="419"/>
      <c r="D121" s="420"/>
      <c r="E121" s="420"/>
      <c r="F121" s="420"/>
      <c r="G121" s="420"/>
      <c r="H121" s="420"/>
      <c r="I121" s="420"/>
      <c r="J121" s="420"/>
      <c r="K121" s="421"/>
      <c r="L121" s="25">
        <f>M121*3</f>
        <v>0</v>
      </c>
      <c r="M121" s="109">
        <f>COUNTA(C121)</f>
        <v>0</v>
      </c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6"/>
      <c r="AD121" s="153"/>
      <c r="AE121" s="153"/>
      <c r="AF121" s="153"/>
      <c r="AG121" s="153"/>
      <c r="AH121" s="153"/>
    </row>
    <row r="122" spans="1:34" ht="15" customHeight="1" x14ac:dyDescent="0.25">
      <c r="A122" s="4"/>
      <c r="B122" s="108">
        <v>3</v>
      </c>
      <c r="C122" s="419"/>
      <c r="D122" s="420"/>
      <c r="E122" s="420"/>
      <c r="F122" s="420"/>
      <c r="G122" s="420"/>
      <c r="H122" s="420"/>
      <c r="I122" s="420"/>
      <c r="J122" s="420"/>
      <c r="K122" s="421"/>
      <c r="L122" s="25">
        <f>M122*3</f>
        <v>0</v>
      </c>
      <c r="M122" s="109">
        <f>COUNTA(C122)</f>
        <v>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6"/>
      <c r="AD122" s="153"/>
      <c r="AE122" s="153"/>
      <c r="AF122" s="153"/>
      <c r="AG122" s="153"/>
      <c r="AH122" s="153"/>
    </row>
    <row r="123" spans="1:34" ht="15" customHeight="1" x14ac:dyDescent="0.25">
      <c r="A123" s="4"/>
      <c r="B123" s="108">
        <v>4</v>
      </c>
      <c r="C123" s="419"/>
      <c r="D123" s="420"/>
      <c r="E123" s="420"/>
      <c r="F123" s="420"/>
      <c r="G123" s="420"/>
      <c r="H123" s="420"/>
      <c r="I123" s="420"/>
      <c r="J123" s="420"/>
      <c r="K123" s="421"/>
      <c r="L123" s="25">
        <f>M123*3</f>
        <v>0</v>
      </c>
      <c r="M123" s="109">
        <f>COUNTA(C123)</f>
        <v>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6"/>
      <c r="AD123" s="153"/>
      <c r="AE123" s="153"/>
      <c r="AF123" s="153"/>
      <c r="AG123" s="153"/>
      <c r="AH123" s="153"/>
    </row>
    <row r="124" spans="1:34" ht="15" customHeight="1" x14ac:dyDescent="0.25">
      <c r="A124" s="4"/>
      <c r="B124" s="110"/>
      <c r="C124" s="14"/>
      <c r="D124" s="14"/>
      <c r="E124" s="14"/>
      <c r="F124" s="14"/>
      <c r="G124" s="14"/>
      <c r="H124" s="14"/>
      <c r="I124" s="14"/>
      <c r="J124" s="276" t="s">
        <v>30</v>
      </c>
      <c r="K124" s="14"/>
      <c r="L124" s="279">
        <f>SUM(L120:L123)</f>
        <v>0</v>
      </c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6"/>
      <c r="AD124" s="153"/>
      <c r="AE124" s="153"/>
      <c r="AF124" s="153"/>
      <c r="AG124" s="153"/>
      <c r="AH124" s="153"/>
    </row>
    <row r="125" spans="1:34" ht="12.6" customHeight="1" x14ac:dyDescent="0.25">
      <c r="A125" s="4"/>
      <c r="B125" s="10"/>
      <c r="C125" s="157"/>
      <c r="D125" s="157"/>
      <c r="E125" s="157"/>
      <c r="F125" s="157"/>
      <c r="G125" s="157"/>
      <c r="H125" s="157"/>
      <c r="I125" s="157"/>
      <c r="J125" s="227"/>
      <c r="K125" s="157"/>
      <c r="L125" s="167"/>
      <c r="M125" s="106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6"/>
      <c r="AD125" s="153"/>
      <c r="AE125" s="153"/>
      <c r="AF125" s="153"/>
      <c r="AG125" s="153"/>
      <c r="AH125" s="153"/>
    </row>
    <row r="126" spans="1:34" ht="31.35" customHeight="1" x14ac:dyDescent="0.25">
      <c r="A126" s="4"/>
      <c r="B126" s="35"/>
      <c r="C126" s="157"/>
      <c r="D126" s="157"/>
      <c r="E126" s="157"/>
      <c r="F126" s="157"/>
      <c r="G126" s="157"/>
      <c r="H126" s="157"/>
      <c r="I126" s="157"/>
      <c r="J126" s="481" t="s">
        <v>8</v>
      </c>
      <c r="K126" s="481"/>
      <c r="L126" s="482"/>
      <c r="M126" s="106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6"/>
      <c r="AD126" s="153"/>
      <c r="AE126" s="153"/>
      <c r="AF126" s="153"/>
      <c r="AG126" s="153"/>
      <c r="AH126" s="153"/>
    </row>
    <row r="127" spans="1:34" ht="65.45" customHeight="1" x14ac:dyDescent="0.25">
      <c r="A127" s="4"/>
      <c r="B127" s="112" t="s">
        <v>102</v>
      </c>
      <c r="C127" s="13"/>
      <c r="D127" s="13"/>
      <c r="E127" s="13"/>
      <c r="F127" s="13"/>
      <c r="G127" s="13"/>
      <c r="H127" s="13"/>
      <c r="I127" s="115"/>
      <c r="J127" s="152" t="s">
        <v>9</v>
      </c>
      <c r="K127" s="152" t="s">
        <v>10</v>
      </c>
      <c r="L127" s="152" t="s">
        <v>91</v>
      </c>
      <c r="M127" s="106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6"/>
      <c r="AD127" s="153"/>
      <c r="AE127" s="153"/>
      <c r="AF127" s="153"/>
      <c r="AG127" s="153"/>
      <c r="AH127" s="153"/>
    </row>
    <row r="128" spans="1:34" ht="15" customHeight="1" x14ac:dyDescent="0.25">
      <c r="A128" s="4"/>
      <c r="B128" s="427" t="s">
        <v>103</v>
      </c>
      <c r="C128" s="428"/>
      <c r="D128" s="428"/>
      <c r="E128" s="428"/>
      <c r="F128" s="428"/>
      <c r="G128" s="428"/>
      <c r="H128" s="428"/>
      <c r="I128" s="429"/>
      <c r="J128" s="422"/>
      <c r="K128" s="422"/>
      <c r="L128" s="425">
        <f>IF(J128="x",2,IF(K128="x",0,0))</f>
        <v>0</v>
      </c>
      <c r="M128" s="471"/>
      <c r="N128" s="278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6"/>
      <c r="AD128" s="153"/>
      <c r="AE128" s="153"/>
      <c r="AF128" s="153"/>
      <c r="AG128" s="153"/>
      <c r="AH128" s="153"/>
    </row>
    <row r="129" spans="1:34" ht="15" customHeight="1" x14ac:dyDescent="0.25">
      <c r="A129" s="4"/>
      <c r="B129" s="430"/>
      <c r="C129" s="428"/>
      <c r="D129" s="428"/>
      <c r="E129" s="428"/>
      <c r="F129" s="428"/>
      <c r="G129" s="428"/>
      <c r="H129" s="428"/>
      <c r="I129" s="429"/>
      <c r="J129" s="423"/>
      <c r="K129" s="423"/>
      <c r="L129" s="426"/>
      <c r="M129" s="470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6"/>
      <c r="AD129" s="153"/>
      <c r="AE129" s="153"/>
      <c r="AF129" s="153"/>
      <c r="AG129" s="153"/>
      <c r="AH129" s="153"/>
    </row>
    <row r="130" spans="1:34" ht="18.95" customHeight="1" x14ac:dyDescent="0.25">
      <c r="A130" s="4"/>
      <c r="B130" s="424" t="s">
        <v>104</v>
      </c>
      <c r="C130" s="418"/>
      <c r="D130" s="418"/>
      <c r="E130" s="418"/>
      <c r="F130" s="418"/>
      <c r="G130" s="418"/>
      <c r="H130" s="418"/>
      <c r="I130" s="416"/>
      <c r="J130" s="331"/>
      <c r="K130" s="331"/>
      <c r="L130" s="25">
        <f>IF(J130="x",2,IF(K130="x",0,0))</f>
        <v>0</v>
      </c>
      <c r="M130" s="106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6"/>
      <c r="AD130" s="153"/>
      <c r="AE130" s="153"/>
      <c r="AF130" s="153"/>
      <c r="AG130" s="153"/>
      <c r="AH130" s="153"/>
    </row>
    <row r="131" spans="1:34" ht="18.95" customHeight="1" x14ac:dyDescent="0.25">
      <c r="A131" s="4"/>
      <c r="B131" s="424" t="s">
        <v>105</v>
      </c>
      <c r="C131" s="418"/>
      <c r="D131" s="418"/>
      <c r="E131" s="418"/>
      <c r="F131" s="418"/>
      <c r="G131" s="418"/>
      <c r="H131" s="418"/>
      <c r="I131" s="416"/>
      <c r="J131" s="331"/>
      <c r="K131" s="331"/>
      <c r="L131" s="25">
        <f>IF(J131="x",2,IF(K131="x",0,0))</f>
        <v>0</v>
      </c>
      <c r="M131" s="106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6"/>
      <c r="AD131" s="153"/>
      <c r="AE131" s="153"/>
      <c r="AF131" s="153"/>
      <c r="AG131" s="153"/>
      <c r="AH131" s="153"/>
    </row>
    <row r="132" spans="1:34" ht="18.95" customHeight="1" x14ac:dyDescent="0.25">
      <c r="A132" s="4"/>
      <c r="B132" s="424" t="s">
        <v>106</v>
      </c>
      <c r="C132" s="418"/>
      <c r="D132" s="418"/>
      <c r="E132" s="418"/>
      <c r="F132" s="418"/>
      <c r="G132" s="418"/>
      <c r="H132" s="418"/>
      <c r="I132" s="416"/>
      <c r="J132" s="331"/>
      <c r="K132" s="331"/>
      <c r="L132" s="25">
        <f>IF(J132="x",5,IF(K132="x",0,0))</f>
        <v>0</v>
      </c>
      <c r="M132" s="106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6"/>
      <c r="AD132" s="153"/>
      <c r="AE132" s="153"/>
      <c r="AF132" s="153"/>
      <c r="AG132" s="153"/>
      <c r="AH132" s="153"/>
    </row>
    <row r="133" spans="1:34" ht="35.1" customHeight="1" x14ac:dyDescent="0.25">
      <c r="A133" s="4"/>
      <c r="B133" s="417" t="s">
        <v>107</v>
      </c>
      <c r="C133" s="418"/>
      <c r="D133" s="418"/>
      <c r="E133" s="418"/>
      <c r="F133" s="418"/>
      <c r="G133" s="418"/>
      <c r="H133" s="418"/>
      <c r="I133" s="416"/>
      <c r="J133" s="331"/>
      <c r="K133" s="331"/>
      <c r="L133" s="25">
        <f>IF(J133="x",1,IF(K133="x",0,0))</f>
        <v>0</v>
      </c>
      <c r="M133" s="106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6"/>
      <c r="AD133" s="153"/>
      <c r="AE133" s="153"/>
      <c r="AF133" s="153"/>
      <c r="AG133" s="153"/>
      <c r="AH133" s="153"/>
    </row>
    <row r="134" spans="1:34" ht="15" customHeight="1" x14ac:dyDescent="0.25">
      <c r="A134" s="4"/>
      <c r="B134" s="280"/>
      <c r="C134" s="281"/>
      <c r="D134" s="281"/>
      <c r="E134" s="281"/>
      <c r="F134" s="281"/>
      <c r="G134" s="281"/>
      <c r="H134" s="281"/>
      <c r="I134" s="281"/>
      <c r="J134" s="281"/>
      <c r="K134" s="14"/>
      <c r="L134" s="113"/>
      <c r="M134" s="106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6"/>
      <c r="AD134" s="153"/>
      <c r="AE134" s="153"/>
      <c r="AF134" s="153"/>
      <c r="AG134" s="153"/>
      <c r="AH134" s="153"/>
    </row>
    <row r="135" spans="1:34" ht="18.95" customHeight="1" x14ac:dyDescent="0.25">
      <c r="A135" s="4"/>
      <c r="B135" s="15"/>
      <c r="C135" s="180"/>
      <c r="D135" s="180"/>
      <c r="E135" s="180"/>
      <c r="F135" s="180"/>
      <c r="G135" s="180"/>
      <c r="H135" s="180"/>
      <c r="I135" s="180"/>
      <c r="J135" s="282" t="s">
        <v>30</v>
      </c>
      <c r="K135" s="157"/>
      <c r="L135" s="277">
        <f>SUM(L128:L133)</f>
        <v>0</v>
      </c>
      <c r="M135" s="111"/>
      <c r="N135" s="278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6"/>
      <c r="AD135" s="153"/>
      <c r="AE135" s="153"/>
      <c r="AF135" s="153"/>
      <c r="AG135" s="153"/>
      <c r="AH135" s="153"/>
    </row>
    <row r="136" spans="1:34" ht="15" customHeight="1" x14ac:dyDescent="0.25">
      <c r="A136" s="4"/>
      <c r="B136" s="414"/>
      <c r="C136" s="415"/>
      <c r="D136" s="415"/>
      <c r="E136" s="415"/>
      <c r="F136" s="415"/>
      <c r="G136" s="415"/>
      <c r="H136" s="415"/>
      <c r="I136" s="415"/>
      <c r="J136" s="415"/>
      <c r="K136" s="415"/>
      <c r="L136" s="416"/>
      <c r="M136" s="106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6"/>
      <c r="AD136" s="153"/>
      <c r="AE136" s="153"/>
      <c r="AF136" s="153"/>
      <c r="AG136" s="153"/>
      <c r="AH136" s="153"/>
    </row>
    <row r="137" spans="1:34" ht="19.5" customHeight="1" x14ac:dyDescent="0.25">
      <c r="A137" s="4"/>
      <c r="B137" s="18"/>
      <c r="C137" s="19"/>
      <c r="D137" s="19"/>
      <c r="E137" s="19"/>
      <c r="F137" s="19"/>
      <c r="G137" s="19"/>
      <c r="H137" s="19"/>
      <c r="I137" s="19"/>
      <c r="J137" s="116" t="s">
        <v>12</v>
      </c>
      <c r="K137" s="117"/>
      <c r="L137" s="118">
        <f>L135+L124+L116</f>
        <v>0</v>
      </c>
      <c r="M137" s="119">
        <f>L137/36</f>
        <v>0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165"/>
      <c r="AD137" s="153"/>
      <c r="AE137" s="153"/>
      <c r="AF137" s="153"/>
      <c r="AG137" s="153"/>
      <c r="AH137" s="153"/>
    </row>
    <row r="138" spans="1:34" ht="15" customHeight="1" x14ac:dyDescent="0.25">
      <c r="A138" s="91"/>
      <c r="B138" s="120"/>
      <c r="C138" s="92"/>
      <c r="D138" s="92"/>
      <c r="E138" s="92"/>
      <c r="F138" s="92"/>
      <c r="G138" s="92"/>
      <c r="H138" s="92"/>
      <c r="I138" s="93"/>
      <c r="J138" s="93"/>
      <c r="K138" s="93"/>
      <c r="L138" s="94"/>
      <c r="M138" s="97"/>
      <c r="N138" s="121"/>
      <c r="O138" s="97"/>
      <c r="P138" s="97"/>
      <c r="Q138" s="122"/>
      <c r="R138" s="122"/>
      <c r="S138" s="123"/>
      <c r="T138" s="410"/>
      <c r="U138" s="409"/>
      <c r="V138" s="408"/>
      <c r="W138" s="409"/>
      <c r="X138" s="156"/>
      <c r="Y138" s="156"/>
      <c r="Z138" s="156"/>
      <c r="AA138" s="156"/>
      <c r="AB138" s="156"/>
      <c r="AC138" s="124"/>
      <c r="AD138" s="125"/>
      <c r="AE138" s="125"/>
      <c r="AF138" s="125"/>
      <c r="AG138" s="125"/>
      <c r="AH138" s="125"/>
    </row>
    <row r="139" spans="1:34" ht="15" customHeight="1" x14ac:dyDescent="0.25">
      <c r="A139" s="4"/>
      <c r="B139" s="9" t="s">
        <v>108</v>
      </c>
      <c r="C139" s="154"/>
      <c r="D139" s="154"/>
      <c r="E139" s="154"/>
      <c r="F139" s="154"/>
      <c r="G139" s="154"/>
      <c r="H139" s="154"/>
      <c r="I139" s="283"/>
      <c r="J139" s="283"/>
      <c r="K139" s="283"/>
      <c r="L139" s="284"/>
      <c r="M139" s="156"/>
      <c r="N139" s="285"/>
      <c r="O139" s="156"/>
      <c r="P139" s="156"/>
      <c r="Q139" s="286"/>
      <c r="R139" s="286"/>
      <c r="S139" s="287" t="s">
        <v>109</v>
      </c>
      <c r="T139" s="403" t="e">
        <f>V139/65</f>
        <v>#DIV/0!</v>
      </c>
      <c r="U139" s="404"/>
      <c r="V139" s="401" t="e">
        <f>L137+U36+L17+Y58</f>
        <v>#DIV/0!</v>
      </c>
      <c r="W139" s="402"/>
      <c r="X139" s="126"/>
      <c r="Y139" s="111"/>
      <c r="Z139" s="111"/>
      <c r="AA139" s="111"/>
      <c r="AB139" s="111"/>
      <c r="AC139" s="127"/>
      <c r="AD139" s="125"/>
      <c r="AE139" s="125"/>
      <c r="AF139" s="125"/>
      <c r="AG139" s="125"/>
      <c r="AH139" s="125"/>
    </row>
    <row r="140" spans="1:34" ht="15" customHeight="1" x14ac:dyDescent="0.25">
      <c r="A140" s="4"/>
      <c r="B140" s="10"/>
      <c r="C140" s="157"/>
      <c r="D140" s="157"/>
      <c r="E140" s="157"/>
      <c r="F140" s="157"/>
      <c r="G140" s="157"/>
      <c r="H140" s="157"/>
      <c r="I140" s="159"/>
      <c r="J140" s="159"/>
      <c r="K140" s="159"/>
      <c r="L140" s="223"/>
      <c r="M140" s="212"/>
      <c r="N140" s="231"/>
      <c r="O140" s="212"/>
      <c r="P140" s="111"/>
      <c r="Q140" s="111"/>
      <c r="R140" s="111"/>
      <c r="S140" s="111"/>
      <c r="T140" s="111"/>
      <c r="U140" s="111"/>
      <c r="V140" s="111"/>
      <c r="W140" s="16"/>
      <c r="X140" s="126"/>
      <c r="Y140" s="111"/>
      <c r="Z140" s="111"/>
      <c r="AA140" s="111"/>
      <c r="AB140" s="111"/>
      <c r="AC140" s="127"/>
      <c r="AD140" s="125"/>
      <c r="AE140" s="125"/>
      <c r="AF140" s="125"/>
      <c r="AG140" s="125"/>
      <c r="AH140" s="125"/>
    </row>
    <row r="141" spans="1:34" ht="15" customHeight="1" x14ac:dyDescent="0.25">
      <c r="A141" s="4"/>
      <c r="B141" s="405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7"/>
      <c r="N141" s="218"/>
      <c r="O141" s="111"/>
      <c r="P141" s="111"/>
      <c r="Q141" s="111"/>
      <c r="R141" s="111"/>
      <c r="S141" s="111"/>
      <c r="T141" s="111"/>
      <c r="U141" s="111"/>
      <c r="V141" s="111"/>
      <c r="W141" s="16"/>
      <c r="X141" s="126"/>
      <c r="Y141" s="111"/>
      <c r="Z141" s="111"/>
      <c r="AA141" s="111"/>
      <c r="AB141" s="111"/>
      <c r="AC141" s="127"/>
      <c r="AD141" s="125"/>
      <c r="AE141" s="125"/>
      <c r="AF141" s="125"/>
      <c r="AG141" s="125"/>
      <c r="AH141" s="125"/>
    </row>
    <row r="142" spans="1:34" ht="18.95" customHeight="1" x14ac:dyDescent="0.3">
      <c r="A142" s="4"/>
      <c r="B142" s="397" t="s">
        <v>110</v>
      </c>
      <c r="C142" s="398"/>
      <c r="D142" s="398"/>
      <c r="E142" s="398"/>
      <c r="F142" s="398"/>
      <c r="G142" s="398"/>
      <c r="H142" s="398"/>
      <c r="I142" s="398"/>
      <c r="J142" s="398"/>
      <c r="K142" s="398"/>
      <c r="L142" s="398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400"/>
      <c r="X142" s="126"/>
      <c r="Y142" s="111"/>
      <c r="Z142" s="111"/>
      <c r="AA142" s="111"/>
      <c r="AB142" s="111"/>
      <c r="AC142" s="127"/>
      <c r="AD142" s="125"/>
      <c r="AE142" s="125"/>
      <c r="AF142" s="125"/>
      <c r="AG142" s="125"/>
      <c r="AH142" s="125"/>
    </row>
    <row r="143" spans="1:34" ht="15" customHeight="1" x14ac:dyDescent="0.25">
      <c r="A143" s="4"/>
      <c r="B143" s="10"/>
      <c r="C143" s="157"/>
      <c r="D143" s="157"/>
      <c r="E143" s="157"/>
      <c r="F143" s="157"/>
      <c r="G143" s="157"/>
      <c r="H143" s="157"/>
      <c r="I143" s="157"/>
      <c r="J143" s="157"/>
      <c r="K143" s="157"/>
      <c r="L143" s="221"/>
      <c r="M143" s="212"/>
      <c r="N143" s="212"/>
      <c r="O143" s="212"/>
      <c r="P143" s="212"/>
      <c r="Q143" s="212"/>
      <c r="R143" s="212"/>
      <c r="S143" s="212"/>
      <c r="T143" s="212"/>
      <c r="U143" s="212"/>
      <c r="V143" s="111"/>
      <c r="W143" s="16"/>
      <c r="X143" s="126"/>
      <c r="Y143" s="111"/>
      <c r="Z143" s="111"/>
      <c r="AA143" s="111"/>
      <c r="AB143" s="111"/>
      <c r="AC143" s="127"/>
      <c r="AD143" s="125"/>
      <c r="AE143" s="125"/>
      <c r="AF143" s="125"/>
      <c r="AG143" s="125"/>
      <c r="AH143" s="125"/>
    </row>
    <row r="144" spans="1:34" ht="15" customHeight="1" x14ac:dyDescent="0.25">
      <c r="A144" s="4"/>
      <c r="B144" s="381">
        <v>2024</v>
      </c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4"/>
      <c r="X144" s="126"/>
      <c r="Y144" s="111"/>
      <c r="Z144" s="111"/>
      <c r="AA144" s="111"/>
      <c r="AB144" s="111"/>
      <c r="AC144" s="127"/>
      <c r="AD144" s="125"/>
      <c r="AE144" s="125"/>
      <c r="AF144" s="125"/>
      <c r="AG144" s="125"/>
      <c r="AH144" s="125"/>
    </row>
    <row r="145" spans="1:34" ht="15" customHeight="1" x14ac:dyDescent="0.25">
      <c r="A145" s="4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30"/>
      <c r="M145" s="131"/>
      <c r="N145" s="131"/>
      <c r="O145" s="132"/>
      <c r="P145" s="132"/>
      <c r="Q145" s="132"/>
      <c r="R145" s="132"/>
      <c r="S145" s="132"/>
      <c r="T145" s="132"/>
      <c r="U145" s="132"/>
      <c r="V145" s="8"/>
      <c r="W145" s="165"/>
      <c r="X145" s="126"/>
      <c r="Y145" s="111"/>
      <c r="Z145" s="111"/>
      <c r="AA145" s="111"/>
      <c r="AB145" s="111"/>
      <c r="AC145" s="127"/>
      <c r="AD145" s="125"/>
      <c r="AE145" s="125"/>
      <c r="AF145" s="125"/>
      <c r="AG145" s="125"/>
      <c r="AH145" s="125"/>
    </row>
    <row r="146" spans="1:34" ht="15" customHeight="1" x14ac:dyDescent="0.25">
      <c r="A146" s="4"/>
      <c r="B146" s="133"/>
      <c r="C146" s="288"/>
      <c r="D146" s="288"/>
      <c r="E146" s="288"/>
      <c r="F146" s="288"/>
      <c r="G146" s="288"/>
      <c r="H146" s="288"/>
      <c r="I146" s="288"/>
      <c r="J146" s="288"/>
      <c r="K146" s="288"/>
      <c r="L146" s="289"/>
      <c r="M146" s="290"/>
      <c r="N146" s="290"/>
      <c r="O146" s="291"/>
      <c r="P146" s="291"/>
      <c r="Q146" s="291"/>
      <c r="R146" s="291"/>
      <c r="S146" s="291"/>
      <c r="T146" s="291"/>
      <c r="U146" s="291"/>
      <c r="V146" s="156"/>
      <c r="W146" s="6"/>
      <c r="X146" s="126"/>
      <c r="Y146" s="111"/>
      <c r="Z146" s="111"/>
      <c r="AA146" s="111"/>
      <c r="AB146" s="111"/>
      <c r="AC146" s="127"/>
      <c r="AD146" s="125"/>
      <c r="AE146" s="125"/>
      <c r="AF146" s="125"/>
      <c r="AG146" s="125"/>
      <c r="AH146" s="125"/>
    </row>
    <row r="147" spans="1:34" ht="15" customHeight="1" x14ac:dyDescent="0.25">
      <c r="A147" s="4"/>
      <c r="B147" s="26" t="s">
        <v>111</v>
      </c>
      <c r="C147" s="205"/>
      <c r="D147" s="205"/>
      <c r="E147" s="205"/>
      <c r="F147" s="205"/>
      <c r="G147" s="205"/>
      <c r="H147" s="205"/>
      <c r="I147" s="205"/>
      <c r="J147" s="205"/>
      <c r="K147" s="205"/>
      <c r="L147" s="223"/>
      <c r="M147" s="205"/>
      <c r="N147" s="205"/>
      <c r="O147" s="111"/>
      <c r="P147" s="292"/>
      <c r="Q147" s="292"/>
      <c r="R147" s="292"/>
      <c r="S147" s="292"/>
      <c r="T147" s="292"/>
      <c r="U147" s="292"/>
      <c r="V147" s="293"/>
      <c r="W147" s="16"/>
      <c r="X147" s="126"/>
      <c r="Y147" s="111"/>
      <c r="Z147" s="111"/>
      <c r="AA147" s="111"/>
      <c r="AB147" s="111"/>
      <c r="AC147" s="127"/>
      <c r="AD147" s="125"/>
      <c r="AE147" s="125"/>
      <c r="AF147" s="125"/>
      <c r="AG147" s="125"/>
      <c r="AH147" s="125"/>
    </row>
    <row r="148" spans="1:34" ht="15" customHeight="1" x14ac:dyDescent="0.25">
      <c r="A148" s="4"/>
      <c r="B148" s="35"/>
      <c r="C148" s="205"/>
      <c r="D148" s="205"/>
      <c r="E148" s="205"/>
      <c r="F148" s="205"/>
      <c r="G148" s="205"/>
      <c r="H148" s="205"/>
      <c r="I148" s="205"/>
      <c r="J148" s="205"/>
      <c r="K148" s="205"/>
      <c r="L148" s="223"/>
      <c r="M148" s="231"/>
      <c r="N148" s="231"/>
      <c r="O148" s="212"/>
      <c r="P148" s="292"/>
      <c r="Q148" s="292"/>
      <c r="R148" s="292"/>
      <c r="S148" s="292"/>
      <c r="T148" s="292"/>
      <c r="U148" s="292"/>
      <c r="V148" s="293"/>
      <c r="W148" s="16"/>
      <c r="X148" s="126"/>
      <c r="Y148" s="111"/>
      <c r="Z148" s="111"/>
      <c r="AA148" s="111"/>
      <c r="AB148" s="111"/>
      <c r="AC148" s="127"/>
      <c r="AD148" s="125"/>
      <c r="AE148" s="125"/>
      <c r="AF148" s="125"/>
      <c r="AG148" s="125"/>
      <c r="AH148" s="125"/>
    </row>
    <row r="149" spans="1:34" ht="15" customHeight="1" x14ac:dyDescent="0.25">
      <c r="A149" s="4"/>
      <c r="B149" s="134" t="s">
        <v>112</v>
      </c>
      <c r="C149" s="205"/>
      <c r="D149" s="205"/>
      <c r="E149" s="205"/>
      <c r="F149" s="205"/>
      <c r="G149" s="205"/>
      <c r="H149" s="205"/>
      <c r="I149" s="205"/>
      <c r="J149" s="205"/>
      <c r="K149" s="205"/>
      <c r="L149" s="157"/>
      <c r="M149" s="294" t="e">
        <f>IF(N149&gt;=10,"Y","N")</f>
        <v>#DIV/0!</v>
      </c>
      <c r="N149" s="198" t="e">
        <f>N150+O156</f>
        <v>#DIV/0!</v>
      </c>
      <c r="O149" s="198"/>
      <c r="P149" s="292"/>
      <c r="Q149" s="292"/>
      <c r="R149" s="292"/>
      <c r="S149" s="292"/>
      <c r="T149" s="292"/>
      <c r="U149" s="292"/>
      <c r="V149" s="111"/>
      <c r="W149" s="295"/>
      <c r="X149" s="126"/>
      <c r="Y149" s="111"/>
      <c r="Z149" s="111"/>
      <c r="AA149" s="111"/>
      <c r="AB149" s="111"/>
      <c r="AC149" s="127"/>
      <c r="AD149" s="125"/>
      <c r="AE149" s="125"/>
      <c r="AF149" s="125"/>
      <c r="AG149" s="125"/>
      <c r="AH149" s="125"/>
    </row>
    <row r="150" spans="1:34" ht="15" customHeight="1" x14ac:dyDescent="0.25">
      <c r="A150" s="4"/>
      <c r="B150" s="27" t="s">
        <v>113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23"/>
      <c r="M150" s="296" t="e">
        <f>IF(AND(T139&gt;=80%,M137&gt;=50%,W49&gt;=50%,W48&gt;=50%,W43&gt;=50%,S36&gt;=50%,L17+5),"Y","N")</f>
        <v>#DIV/0!</v>
      </c>
      <c r="N150" s="198" t="e">
        <f>IF(M150="Y",5,0)</f>
        <v>#DIV/0!</v>
      </c>
      <c r="O150" s="198"/>
      <c r="P150" s="111"/>
      <c r="Q150" s="111"/>
      <c r="R150" s="111"/>
      <c r="S150" s="111"/>
      <c r="T150" s="111"/>
      <c r="U150" s="111"/>
      <c r="V150" s="111"/>
      <c r="W150" s="232"/>
      <c r="X150" s="126"/>
      <c r="Y150" s="111"/>
      <c r="Z150" s="111"/>
      <c r="AA150" s="111"/>
      <c r="AB150" s="111"/>
      <c r="AC150" s="127"/>
      <c r="AD150" s="125"/>
      <c r="AE150" s="125"/>
      <c r="AF150" s="125"/>
      <c r="AG150" s="125"/>
      <c r="AH150" s="125"/>
    </row>
    <row r="151" spans="1:34" ht="15" customHeight="1" x14ac:dyDescent="0.25">
      <c r="A151" s="4"/>
      <c r="B151" s="27" t="s">
        <v>134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23"/>
      <c r="M151" s="111"/>
      <c r="N151" s="198"/>
      <c r="O151" s="198"/>
      <c r="P151" s="111"/>
      <c r="Q151" s="111"/>
      <c r="R151" s="111"/>
      <c r="S151" s="111"/>
      <c r="T151" s="111"/>
      <c r="U151" s="111"/>
      <c r="V151" s="111"/>
      <c r="W151" s="232"/>
      <c r="X151" s="126"/>
      <c r="Y151" s="111"/>
      <c r="Z151" s="111"/>
      <c r="AA151" s="111"/>
      <c r="AB151" s="111"/>
      <c r="AC151" s="127"/>
      <c r="AD151" s="125"/>
      <c r="AE151" s="125"/>
      <c r="AF151" s="125"/>
      <c r="AG151" s="125"/>
      <c r="AH151" s="125"/>
    </row>
    <row r="152" spans="1:34" ht="15" customHeight="1" x14ac:dyDescent="0.25">
      <c r="A152" s="4"/>
      <c r="B152" s="27" t="s">
        <v>114</v>
      </c>
      <c r="C152" s="205"/>
      <c r="D152" s="205"/>
      <c r="E152" s="205"/>
      <c r="F152" s="205"/>
      <c r="G152" s="205"/>
      <c r="H152" s="205"/>
      <c r="I152" s="205"/>
      <c r="J152" s="205"/>
      <c r="K152" s="205"/>
      <c r="L152" s="223"/>
      <c r="M152" s="225" t="str">
        <f>IF(U34&gt;=5,"Y","N")</f>
        <v>Y</v>
      </c>
      <c r="N152" s="357">
        <f>IF(M152="Y",1,0)</f>
        <v>1</v>
      </c>
      <c r="O152" s="358"/>
      <c r="P152" s="355"/>
      <c r="Q152" s="355"/>
      <c r="R152" s="355"/>
      <c r="S152" s="111"/>
      <c r="T152" s="111"/>
      <c r="U152" s="111"/>
      <c r="V152" s="111"/>
      <c r="W152" s="297"/>
      <c r="X152" s="126"/>
      <c r="Y152" s="111"/>
      <c r="Z152" s="111"/>
      <c r="AA152" s="111"/>
      <c r="AB152" s="111"/>
      <c r="AC152" s="127"/>
      <c r="AD152" s="125"/>
      <c r="AE152" s="125"/>
      <c r="AF152" s="125"/>
      <c r="AG152" s="125"/>
      <c r="AH152" s="125"/>
    </row>
    <row r="153" spans="1:34" ht="15" customHeight="1" x14ac:dyDescent="0.25">
      <c r="A153" s="4"/>
      <c r="B153" s="27" t="s">
        <v>115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23"/>
      <c r="M153" s="225" t="str">
        <f>IF(L124&gt;=6,"Y","N")</f>
        <v>N</v>
      </c>
      <c r="N153" s="357">
        <f>IF(M153="Y",1,0)</f>
        <v>0</v>
      </c>
      <c r="O153" s="358"/>
      <c r="P153" s="355"/>
      <c r="Q153" s="355"/>
      <c r="R153" s="355"/>
      <c r="S153" s="111"/>
      <c r="T153" s="111"/>
      <c r="U153" s="111"/>
      <c r="V153" s="111"/>
      <c r="W153" s="297"/>
      <c r="X153" s="126"/>
      <c r="Y153" s="111"/>
      <c r="Z153" s="111"/>
      <c r="AA153" s="111"/>
      <c r="AB153" s="111"/>
      <c r="AC153" s="127"/>
      <c r="AD153" s="125"/>
      <c r="AE153" s="125"/>
      <c r="AF153" s="125"/>
      <c r="AG153" s="125"/>
      <c r="AH153" s="125"/>
    </row>
    <row r="154" spans="1:34" ht="15" customHeight="1" x14ac:dyDescent="0.25">
      <c r="A154" s="4"/>
      <c r="B154" s="27" t="s">
        <v>135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23"/>
      <c r="M154" s="225" t="str">
        <f>IF(K15="x", "Y", IF(L15="x","N","N"))</f>
        <v>N</v>
      </c>
      <c r="N154" s="357">
        <f>IF(M154="Y",1,0)</f>
        <v>0</v>
      </c>
      <c r="O154" s="358"/>
      <c r="P154" s="355"/>
      <c r="Q154" s="355"/>
      <c r="R154" s="355"/>
      <c r="S154" s="111"/>
      <c r="T154" s="111"/>
      <c r="U154" s="111"/>
      <c r="V154" s="111"/>
      <c r="W154" s="297"/>
      <c r="X154" s="126"/>
      <c r="Y154" s="111"/>
      <c r="Z154" s="111"/>
      <c r="AA154" s="111"/>
      <c r="AB154" s="111"/>
      <c r="AC154" s="127"/>
      <c r="AD154" s="125"/>
      <c r="AE154" s="125"/>
      <c r="AF154" s="125"/>
      <c r="AG154" s="125"/>
      <c r="AH154" s="125"/>
    </row>
    <row r="155" spans="1:34" ht="15" customHeight="1" x14ac:dyDescent="0.25">
      <c r="A155" s="4"/>
      <c r="B155" s="27" t="s">
        <v>136</v>
      </c>
      <c r="C155" s="205"/>
      <c r="D155" s="205"/>
      <c r="E155" s="205"/>
      <c r="F155" s="205"/>
      <c r="G155" s="205"/>
      <c r="H155" s="205"/>
      <c r="I155" s="205"/>
      <c r="J155" s="205"/>
      <c r="K155" s="205"/>
      <c r="L155" s="223"/>
      <c r="M155" s="225" t="str">
        <f>IF(J132="X","Y",IF(K132="X","N","N"))</f>
        <v>N</v>
      </c>
      <c r="N155" s="357">
        <f>IF(M155="Y",1,0)</f>
        <v>0</v>
      </c>
      <c r="O155" s="358"/>
      <c r="P155" s="355"/>
      <c r="Q155" s="355"/>
      <c r="R155" s="355"/>
      <c r="S155" s="111"/>
      <c r="T155" s="111"/>
      <c r="U155" s="111"/>
      <c r="V155" s="111"/>
      <c r="W155" s="297"/>
      <c r="X155" s="126"/>
      <c r="Y155" s="111"/>
      <c r="Z155" s="111"/>
      <c r="AA155" s="111"/>
      <c r="AB155" s="111"/>
      <c r="AC155" s="127"/>
      <c r="AD155" s="125"/>
      <c r="AE155" s="125"/>
      <c r="AF155" s="125"/>
      <c r="AG155" s="125"/>
      <c r="AH155" s="125"/>
    </row>
    <row r="156" spans="1:34" ht="15" customHeight="1" x14ac:dyDescent="0.25">
      <c r="A156" s="4"/>
      <c r="B156" s="27" t="s">
        <v>116</v>
      </c>
      <c r="C156" s="159"/>
      <c r="D156" s="298"/>
      <c r="E156" s="298"/>
      <c r="F156" s="298"/>
      <c r="G156" s="298"/>
      <c r="H156" s="298"/>
      <c r="I156" s="298"/>
      <c r="J156" s="299"/>
      <c r="K156" s="157"/>
      <c r="L156" s="223"/>
      <c r="M156" s="225" t="str">
        <f>IF(K111&gt;=1,"Y","N")</f>
        <v>N</v>
      </c>
      <c r="N156" s="357">
        <f>IF(M156="Y",1,0)</f>
        <v>0</v>
      </c>
      <c r="O156" s="359">
        <f>SUM(N152:N156)</f>
        <v>1</v>
      </c>
      <c r="P156" s="356"/>
      <c r="Q156" s="356"/>
      <c r="R156" s="356"/>
      <c r="S156" s="292"/>
      <c r="T156" s="292"/>
      <c r="U156" s="292"/>
      <c r="V156" s="293"/>
      <c r="W156" s="297"/>
      <c r="X156" s="126"/>
      <c r="Y156" s="111"/>
      <c r="Z156" s="111"/>
      <c r="AA156" s="111"/>
      <c r="AB156" s="111"/>
      <c r="AC156" s="127"/>
      <c r="AD156" s="125"/>
      <c r="AE156" s="125"/>
      <c r="AF156" s="125"/>
      <c r="AG156" s="125"/>
      <c r="AH156" s="125"/>
    </row>
    <row r="157" spans="1:34" ht="15" customHeight="1" x14ac:dyDescent="0.25">
      <c r="A157" s="4"/>
      <c r="B157" s="10"/>
      <c r="C157" s="205"/>
      <c r="D157" s="205"/>
      <c r="E157" s="205"/>
      <c r="F157" s="205"/>
      <c r="G157" s="205"/>
      <c r="H157" s="205"/>
      <c r="I157" s="205"/>
      <c r="J157" s="205"/>
      <c r="K157" s="205"/>
      <c r="L157" s="223"/>
      <c r="M157" s="231"/>
      <c r="N157" s="198"/>
      <c r="O157" s="300"/>
      <c r="P157" s="292"/>
      <c r="Q157" s="292"/>
      <c r="R157" s="292"/>
      <c r="S157" s="292"/>
      <c r="T157" s="292"/>
      <c r="U157" s="292"/>
      <c r="V157" s="293"/>
      <c r="W157" s="16"/>
      <c r="X157" s="126"/>
      <c r="Y157" s="111"/>
      <c r="Z157" s="111"/>
      <c r="AA157" s="111"/>
      <c r="AB157" s="111"/>
      <c r="AC157" s="127"/>
      <c r="AD157" s="125"/>
      <c r="AE157" s="125"/>
      <c r="AF157" s="125"/>
      <c r="AG157" s="125"/>
      <c r="AH157" s="125"/>
    </row>
    <row r="158" spans="1:34" ht="15" customHeight="1" x14ac:dyDescent="0.25">
      <c r="A158" s="4"/>
      <c r="B158" s="134" t="s">
        <v>117</v>
      </c>
      <c r="C158" s="205"/>
      <c r="D158" s="205"/>
      <c r="E158" s="205"/>
      <c r="F158" s="205"/>
      <c r="G158" s="301" t="s">
        <v>118</v>
      </c>
      <c r="H158" s="205"/>
      <c r="I158" s="205"/>
      <c r="J158" s="205"/>
      <c r="K158" s="205"/>
      <c r="L158" s="220"/>
      <c r="M158" s="302" t="e">
        <f>IF(OR(N158="Y",O158="Y"),"Y","N")</f>
        <v>#DIV/0!</v>
      </c>
      <c r="N158" s="303" t="e">
        <f>IF(AND(M150="Y",M149="N"),"Y","N")</f>
        <v>#DIV/0!</v>
      </c>
      <c r="O158" s="300" t="e">
        <f>IF(AND(T139&gt;=70%,T139&lt;80%),"Y","N")</f>
        <v>#DIV/0!</v>
      </c>
      <c r="P158" s="212"/>
      <c r="Q158" s="292"/>
      <c r="R158" s="111"/>
      <c r="S158" s="292"/>
      <c r="T158" s="292"/>
      <c r="U158" s="292"/>
      <c r="V158" s="293"/>
      <c r="W158" s="295"/>
      <c r="X158" s="126"/>
      <c r="Y158" s="111"/>
      <c r="Z158" s="111"/>
      <c r="AA158" s="111"/>
      <c r="AB158" s="111"/>
      <c r="AC158" s="127"/>
      <c r="AD158" s="125"/>
      <c r="AE158" s="125"/>
      <c r="AF158" s="125"/>
      <c r="AG158" s="125"/>
      <c r="AH158" s="125"/>
    </row>
    <row r="159" spans="1:34" ht="15" customHeight="1" x14ac:dyDescent="0.25">
      <c r="A159" s="4"/>
      <c r="B159" s="10"/>
      <c r="C159" s="205"/>
      <c r="D159" s="205"/>
      <c r="E159" s="205"/>
      <c r="F159" s="205"/>
      <c r="G159" s="205"/>
      <c r="H159" s="205"/>
      <c r="I159" s="205"/>
      <c r="J159" s="205"/>
      <c r="K159" s="205"/>
      <c r="L159" s="223"/>
      <c r="M159" s="231"/>
      <c r="N159" s="111"/>
      <c r="O159" s="212"/>
      <c r="P159" s="212"/>
      <c r="Q159" s="292"/>
      <c r="R159" s="292"/>
      <c r="S159" s="292"/>
      <c r="T159" s="292"/>
      <c r="U159" s="292"/>
      <c r="V159" s="293"/>
      <c r="W159" s="16"/>
      <c r="X159" s="126"/>
      <c r="Y159" s="111"/>
      <c r="Z159" s="111"/>
      <c r="AA159" s="111"/>
      <c r="AB159" s="111"/>
      <c r="AC159" s="127"/>
      <c r="AD159" s="125"/>
      <c r="AE159" s="125"/>
      <c r="AF159" s="125"/>
      <c r="AG159" s="125"/>
      <c r="AH159" s="125"/>
    </row>
    <row r="160" spans="1:34" ht="15" customHeight="1" x14ac:dyDescent="0.25">
      <c r="A160" s="4"/>
      <c r="B160" s="134" t="s">
        <v>119</v>
      </c>
      <c r="C160" s="205"/>
      <c r="D160" s="205"/>
      <c r="E160" s="205"/>
      <c r="F160" s="205"/>
      <c r="G160" s="301" t="s">
        <v>120</v>
      </c>
      <c r="H160" s="205"/>
      <c r="I160" s="205"/>
      <c r="J160" s="205"/>
      <c r="K160" s="205"/>
      <c r="L160" s="304"/>
      <c r="M160" s="294" t="e">
        <f>IF(AND(T139&gt;=60%,T139&lt;70%),"Y","N")</f>
        <v>#DIV/0!</v>
      </c>
      <c r="N160" s="231"/>
      <c r="O160" s="212"/>
      <c r="P160" s="212"/>
      <c r="Q160" s="292"/>
      <c r="R160" s="205"/>
      <c r="S160" s="292"/>
      <c r="T160" s="292"/>
      <c r="U160" s="292"/>
      <c r="V160" s="293"/>
      <c r="W160" s="295"/>
      <c r="X160" s="126"/>
      <c r="Y160" s="111"/>
      <c r="Z160" s="111"/>
      <c r="AA160" s="111"/>
      <c r="AB160" s="111"/>
      <c r="AC160" s="127"/>
      <c r="AD160" s="125"/>
      <c r="AE160" s="125"/>
      <c r="AF160" s="125"/>
      <c r="AG160" s="125"/>
      <c r="AH160" s="125"/>
    </row>
    <row r="161" spans="1:34" ht="15" customHeight="1" x14ac:dyDescent="0.25">
      <c r="A161" s="4"/>
      <c r="B161" s="10"/>
      <c r="C161" s="205"/>
      <c r="D161" s="205"/>
      <c r="E161" s="205"/>
      <c r="F161" s="205"/>
      <c r="G161" s="205"/>
      <c r="H161" s="205"/>
      <c r="I161" s="205"/>
      <c r="J161" s="205"/>
      <c r="K161" s="205"/>
      <c r="L161" s="223"/>
      <c r="M161" s="231"/>
      <c r="N161" s="111"/>
      <c r="O161" s="212"/>
      <c r="P161" s="212"/>
      <c r="Q161" s="292"/>
      <c r="R161" s="292"/>
      <c r="S161" s="292"/>
      <c r="T161" s="292"/>
      <c r="U161" s="292"/>
      <c r="V161" s="293"/>
      <c r="W161" s="16"/>
      <c r="X161" s="126"/>
      <c r="Y161" s="111"/>
      <c r="Z161" s="111"/>
      <c r="AA161" s="111"/>
      <c r="AB161" s="111"/>
      <c r="AC161" s="127"/>
      <c r="AD161" s="125"/>
      <c r="AE161" s="125"/>
      <c r="AF161" s="125"/>
      <c r="AG161" s="125"/>
      <c r="AH161" s="125"/>
    </row>
    <row r="162" spans="1:34" ht="15" customHeight="1" x14ac:dyDescent="0.25">
      <c r="A162" s="4"/>
      <c r="B162" s="134" t="s">
        <v>121</v>
      </c>
      <c r="C162" s="205"/>
      <c r="D162" s="205"/>
      <c r="E162" s="205"/>
      <c r="F162" s="205"/>
      <c r="G162" s="301" t="s">
        <v>122</v>
      </c>
      <c r="H162" s="205"/>
      <c r="I162" s="205"/>
      <c r="J162" s="205"/>
      <c r="K162" s="205"/>
      <c r="L162" s="157"/>
      <c r="M162" s="294" t="e">
        <f>IF(T139&lt;60%,"Y","N")</f>
        <v>#DIV/0!</v>
      </c>
      <c r="N162" s="205"/>
      <c r="O162" s="111"/>
      <c r="P162" s="212"/>
      <c r="Q162" s="292"/>
      <c r="R162" s="292"/>
      <c r="S162" s="292"/>
      <c r="T162" s="292"/>
      <c r="U162" s="292"/>
      <c r="V162" s="293"/>
      <c r="W162" s="295"/>
      <c r="X162" s="126"/>
      <c r="Y162" s="111"/>
      <c r="Z162" s="111"/>
      <c r="AA162" s="111"/>
      <c r="AB162" s="111"/>
      <c r="AC162" s="127"/>
      <c r="AD162" s="125"/>
      <c r="AE162" s="125"/>
      <c r="AF162" s="125"/>
      <c r="AG162" s="125"/>
      <c r="AH162" s="125"/>
    </row>
    <row r="163" spans="1:34" ht="15" customHeight="1" x14ac:dyDescent="0.25">
      <c r="A163" s="4"/>
      <c r="B163" s="135"/>
      <c r="C163" s="205"/>
      <c r="D163" s="205"/>
      <c r="E163" s="205"/>
      <c r="F163" s="205"/>
      <c r="G163" s="205"/>
      <c r="H163" s="205"/>
      <c r="I163" s="205"/>
      <c r="J163" s="205"/>
      <c r="K163" s="205"/>
      <c r="L163" s="223"/>
      <c r="M163" s="231"/>
      <c r="N163" s="231"/>
      <c r="O163" s="212"/>
      <c r="P163" s="212"/>
      <c r="Q163" s="292"/>
      <c r="R163" s="292"/>
      <c r="S163" s="292"/>
      <c r="T163" s="292"/>
      <c r="U163" s="292"/>
      <c r="V163" s="293"/>
      <c r="W163" s="305"/>
      <c r="X163" s="126"/>
      <c r="Y163" s="111"/>
      <c r="Z163" s="111"/>
      <c r="AA163" s="111"/>
      <c r="AB163" s="111"/>
      <c r="AC163" s="127"/>
      <c r="AD163" s="125"/>
      <c r="AE163" s="125"/>
      <c r="AF163" s="125"/>
      <c r="AG163" s="125"/>
      <c r="AH163" s="125"/>
    </row>
    <row r="164" spans="1:34" ht="15" customHeight="1" x14ac:dyDescent="0.25">
      <c r="A164" s="4"/>
      <c r="B164" s="26" t="s">
        <v>123</v>
      </c>
      <c r="C164" s="157"/>
      <c r="D164" s="157"/>
      <c r="E164" s="157"/>
      <c r="F164" s="157"/>
      <c r="G164" s="157"/>
      <c r="H164" s="157"/>
      <c r="I164" s="157"/>
      <c r="J164" s="157"/>
      <c r="K164" s="157"/>
      <c r="L164" s="22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6"/>
      <c r="X164" s="126"/>
      <c r="Y164" s="111"/>
      <c r="Z164" s="111"/>
      <c r="AA164" s="111"/>
      <c r="AB164" s="111"/>
      <c r="AC164" s="127"/>
      <c r="AD164" s="125"/>
      <c r="AE164" s="125"/>
      <c r="AF164" s="125"/>
      <c r="AG164" s="125"/>
      <c r="AH164" s="125"/>
    </row>
    <row r="165" spans="1:34" ht="15" customHeight="1" x14ac:dyDescent="0.25">
      <c r="A165" s="4"/>
      <c r="B165" s="114"/>
      <c r="C165" s="13"/>
      <c r="D165" s="13"/>
      <c r="E165" s="13"/>
      <c r="F165" s="13"/>
      <c r="G165" s="13"/>
      <c r="H165" s="13"/>
      <c r="I165" s="13"/>
      <c r="J165" s="13"/>
      <c r="K165" s="306"/>
      <c r="L165" s="307"/>
      <c r="M165" s="308"/>
      <c r="N165" s="308"/>
      <c r="O165" s="308"/>
      <c r="P165" s="308"/>
      <c r="Q165" s="308"/>
      <c r="R165" s="308"/>
      <c r="S165" s="308"/>
      <c r="T165" s="308"/>
      <c r="U165" s="308"/>
      <c r="V165" s="161"/>
      <c r="W165" s="101"/>
      <c r="X165" s="126"/>
      <c r="Y165" s="111"/>
      <c r="Z165" s="111"/>
      <c r="AA165" s="111"/>
      <c r="AB165" s="111"/>
      <c r="AC165" s="127"/>
      <c r="AD165" s="125"/>
      <c r="AE165" s="125"/>
      <c r="AF165" s="125"/>
      <c r="AG165" s="125"/>
      <c r="AH165" s="125"/>
    </row>
    <row r="166" spans="1:34" ht="15" customHeight="1" x14ac:dyDescent="0.25">
      <c r="A166" s="4"/>
      <c r="B166" s="394"/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  <c r="S166" s="395"/>
      <c r="T166" s="395"/>
      <c r="U166" s="395"/>
      <c r="V166" s="395"/>
      <c r="W166" s="396"/>
      <c r="X166" s="126"/>
      <c r="Y166" s="111"/>
      <c r="Z166" s="111"/>
      <c r="AA166" s="111"/>
      <c r="AB166" s="111"/>
      <c r="AC166" s="127"/>
      <c r="AD166" s="125"/>
      <c r="AE166" s="125"/>
      <c r="AF166" s="125"/>
      <c r="AG166" s="125"/>
      <c r="AH166" s="125"/>
    </row>
    <row r="167" spans="1:34" ht="15" customHeight="1" x14ac:dyDescent="0.25">
      <c r="A167" s="4"/>
      <c r="B167" s="110"/>
      <c r="C167" s="14"/>
      <c r="D167" s="14"/>
      <c r="E167" s="14"/>
      <c r="F167" s="14"/>
      <c r="G167" s="14"/>
      <c r="H167" s="14"/>
      <c r="I167" s="162"/>
      <c r="J167" s="162"/>
      <c r="K167" s="162"/>
      <c r="L167" s="309"/>
      <c r="M167" s="267"/>
      <c r="N167" s="310"/>
      <c r="O167" s="267"/>
      <c r="P167" s="267"/>
      <c r="Q167" s="267"/>
      <c r="R167" s="267"/>
      <c r="S167" s="267"/>
      <c r="T167" s="267"/>
      <c r="U167" s="267"/>
      <c r="V167" s="163"/>
      <c r="W167" s="103"/>
      <c r="X167" s="126"/>
      <c r="Y167" s="111"/>
      <c r="Z167" s="111"/>
      <c r="AA167" s="111"/>
      <c r="AB167" s="111"/>
      <c r="AC167" s="127"/>
      <c r="AD167" s="125"/>
      <c r="AE167" s="125"/>
      <c r="AF167" s="125"/>
      <c r="AG167" s="125"/>
      <c r="AH167" s="125"/>
    </row>
    <row r="168" spans="1:34" ht="15" customHeight="1" x14ac:dyDescent="0.25">
      <c r="A168" s="4"/>
      <c r="B168" s="26" t="s">
        <v>124</v>
      </c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6"/>
      <c r="X168" s="126"/>
      <c r="Y168" s="111"/>
      <c r="Z168" s="111"/>
      <c r="AA168" s="111"/>
      <c r="AB168" s="111"/>
      <c r="AC168" s="127"/>
      <c r="AD168" s="125"/>
      <c r="AE168" s="125"/>
      <c r="AF168" s="125"/>
      <c r="AG168" s="125"/>
      <c r="AH168" s="125"/>
    </row>
    <row r="169" spans="1:34" ht="15" customHeight="1" x14ac:dyDescent="0.25">
      <c r="A169" s="4"/>
      <c r="B169" s="10"/>
      <c r="C169" s="157"/>
      <c r="D169" s="13"/>
      <c r="E169" s="13"/>
      <c r="F169" s="13"/>
      <c r="G169" s="13"/>
      <c r="H169" s="13"/>
      <c r="I169" s="13"/>
      <c r="J169" s="13"/>
      <c r="K169" s="13"/>
      <c r="L169" s="311"/>
      <c r="M169" s="308"/>
      <c r="N169" s="308"/>
      <c r="O169" s="308"/>
      <c r="P169" s="308"/>
      <c r="Q169" s="212"/>
      <c r="R169" s="212"/>
      <c r="S169" s="308"/>
      <c r="T169" s="308"/>
      <c r="U169" s="308"/>
      <c r="V169" s="161"/>
      <c r="W169" s="101"/>
      <c r="X169" s="126"/>
      <c r="Y169" s="111"/>
      <c r="Z169" s="111"/>
      <c r="AA169" s="111"/>
      <c r="AB169" s="111"/>
      <c r="AC169" s="127"/>
      <c r="AD169" s="125"/>
      <c r="AE169" s="125"/>
      <c r="AF169" s="125"/>
      <c r="AG169" s="125"/>
      <c r="AH169" s="125"/>
    </row>
    <row r="170" spans="1:34" ht="15" customHeight="1" x14ac:dyDescent="0.25">
      <c r="A170" s="4"/>
      <c r="B170" s="12" t="s">
        <v>125</v>
      </c>
      <c r="C170" s="167"/>
      <c r="D170" s="377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9"/>
      <c r="Q170" s="385" t="s">
        <v>126</v>
      </c>
      <c r="R170" s="386"/>
      <c r="S170" s="377"/>
      <c r="T170" s="378"/>
      <c r="U170" s="378"/>
      <c r="V170" s="378"/>
      <c r="W170" s="380"/>
      <c r="X170" s="126"/>
      <c r="Y170" s="111"/>
      <c r="Z170" s="111"/>
      <c r="AA170" s="111"/>
      <c r="AB170" s="111"/>
      <c r="AC170" s="127"/>
      <c r="AD170" s="125"/>
      <c r="AE170" s="125"/>
      <c r="AF170" s="125"/>
      <c r="AG170" s="125"/>
      <c r="AH170" s="125"/>
    </row>
    <row r="171" spans="1:34" ht="15" customHeight="1" x14ac:dyDescent="0.25">
      <c r="A171" s="4"/>
      <c r="B171" s="10"/>
      <c r="C171" s="157"/>
      <c r="D171" s="14"/>
      <c r="E171" s="14"/>
      <c r="F171" s="14"/>
      <c r="G171" s="181"/>
      <c r="H171" s="181"/>
      <c r="I171" s="181"/>
      <c r="J171" s="181"/>
      <c r="K171" s="181"/>
      <c r="L171" s="312"/>
      <c r="M171" s="267"/>
      <c r="N171" s="267"/>
      <c r="O171" s="267"/>
      <c r="P171" s="267"/>
      <c r="Q171" s="212"/>
      <c r="R171" s="308"/>
      <c r="S171" s="183"/>
      <c r="T171" s="183"/>
      <c r="U171" s="183"/>
      <c r="V171" s="184"/>
      <c r="W171" s="136"/>
      <c r="X171" s="126"/>
      <c r="Y171" s="111"/>
      <c r="Z171" s="111"/>
      <c r="AA171" s="111"/>
      <c r="AB171" s="111"/>
      <c r="AC171" s="127"/>
      <c r="AD171" s="125"/>
      <c r="AE171" s="125"/>
      <c r="AF171" s="125"/>
      <c r="AG171" s="125"/>
      <c r="AH171" s="125"/>
    </row>
    <row r="172" spans="1:34" ht="15" customHeight="1" x14ac:dyDescent="0.25">
      <c r="A172" s="4"/>
      <c r="B172" s="12" t="s">
        <v>127</v>
      </c>
      <c r="C172" s="157"/>
      <c r="D172" s="157"/>
      <c r="E172" s="157"/>
      <c r="F172" s="167"/>
      <c r="G172" s="387"/>
      <c r="H172" s="388"/>
      <c r="I172" s="388"/>
      <c r="J172" s="388"/>
      <c r="K172" s="388"/>
      <c r="L172" s="389"/>
      <c r="M172" s="390" t="s">
        <v>128</v>
      </c>
      <c r="N172" s="391"/>
      <c r="O172" s="391"/>
      <c r="P172" s="391"/>
      <c r="Q172" s="392"/>
      <c r="R172" s="387"/>
      <c r="S172" s="388"/>
      <c r="T172" s="388"/>
      <c r="U172" s="388"/>
      <c r="V172" s="388"/>
      <c r="W172" s="393"/>
      <c r="X172" s="126"/>
      <c r="Y172" s="111"/>
      <c r="Z172" s="111"/>
      <c r="AA172" s="111"/>
      <c r="AB172" s="111"/>
      <c r="AC172" s="127"/>
      <c r="AD172" s="125"/>
      <c r="AE172" s="125"/>
      <c r="AF172" s="125"/>
      <c r="AG172" s="125"/>
      <c r="AH172" s="125"/>
    </row>
    <row r="173" spans="1:34" ht="15" customHeight="1" x14ac:dyDescent="0.25">
      <c r="A173" s="4"/>
      <c r="B173" s="10"/>
      <c r="C173" s="157"/>
      <c r="D173" s="13"/>
      <c r="E173" s="13"/>
      <c r="F173" s="13"/>
      <c r="G173" s="181"/>
      <c r="H173" s="181"/>
      <c r="I173" s="181"/>
      <c r="J173" s="181"/>
      <c r="K173" s="14"/>
      <c r="L173" s="217"/>
      <c r="M173" s="212"/>
      <c r="N173" s="308"/>
      <c r="O173" s="308"/>
      <c r="P173" s="308"/>
      <c r="Q173" s="308"/>
      <c r="R173" s="183"/>
      <c r="S173" s="267"/>
      <c r="T173" s="267"/>
      <c r="U173" s="267"/>
      <c r="V173" s="163"/>
      <c r="W173" s="103"/>
      <c r="X173" s="126"/>
      <c r="Y173" s="111"/>
      <c r="Z173" s="111"/>
      <c r="AA173" s="111"/>
      <c r="AB173" s="111"/>
      <c r="AC173" s="127"/>
      <c r="AD173" s="125"/>
      <c r="AE173" s="125"/>
      <c r="AF173" s="125"/>
      <c r="AG173" s="125"/>
      <c r="AH173" s="125"/>
    </row>
    <row r="174" spans="1:34" ht="15" customHeight="1" x14ac:dyDescent="0.25">
      <c r="A174" s="4"/>
      <c r="B174" s="366" t="s">
        <v>129</v>
      </c>
      <c r="C174" s="367"/>
      <c r="D174" s="368"/>
      <c r="E174" s="369"/>
      <c r="F174" s="369"/>
      <c r="G174" s="369"/>
      <c r="H174" s="369"/>
      <c r="I174" s="369"/>
      <c r="J174" s="370"/>
      <c r="K174" s="170"/>
      <c r="L174" s="189" t="s">
        <v>130</v>
      </c>
      <c r="M174" s="313"/>
      <c r="N174" s="377"/>
      <c r="O174" s="378"/>
      <c r="P174" s="378"/>
      <c r="Q174" s="378"/>
      <c r="R174" s="379"/>
      <c r="S174" s="106"/>
      <c r="T174" s="111"/>
      <c r="U174" s="111"/>
      <c r="V174" s="111"/>
      <c r="W174" s="16"/>
      <c r="X174" s="126"/>
      <c r="Y174" s="111"/>
      <c r="Z174" s="111"/>
      <c r="AA174" s="111"/>
      <c r="AB174" s="111"/>
      <c r="AC174" s="127"/>
      <c r="AD174" s="125"/>
      <c r="AE174" s="125"/>
      <c r="AF174" s="125"/>
      <c r="AG174" s="125"/>
      <c r="AH174" s="125"/>
    </row>
    <row r="175" spans="1:34" ht="15" customHeight="1" x14ac:dyDescent="0.25">
      <c r="A175" s="4"/>
      <c r="B175" s="366"/>
      <c r="C175" s="367"/>
      <c r="D175" s="371"/>
      <c r="E175" s="372"/>
      <c r="F175" s="372"/>
      <c r="G175" s="372"/>
      <c r="H175" s="372"/>
      <c r="I175" s="372"/>
      <c r="J175" s="373"/>
      <c r="K175" s="170"/>
      <c r="L175" s="220"/>
      <c r="M175" s="212"/>
      <c r="N175" s="183"/>
      <c r="O175" s="183"/>
      <c r="P175" s="183"/>
      <c r="Q175" s="183"/>
      <c r="R175" s="183"/>
      <c r="S175" s="308"/>
      <c r="T175" s="308"/>
      <c r="U175" s="308"/>
      <c r="V175" s="161"/>
      <c r="W175" s="101"/>
      <c r="X175" s="126"/>
      <c r="Y175" s="111"/>
      <c r="Z175" s="111"/>
      <c r="AA175" s="111"/>
      <c r="AB175" s="111"/>
      <c r="AC175" s="127"/>
      <c r="AD175" s="125"/>
      <c r="AE175" s="125"/>
      <c r="AF175" s="125"/>
      <c r="AG175" s="125"/>
      <c r="AH175" s="125"/>
    </row>
    <row r="176" spans="1:34" ht="15" customHeight="1" x14ac:dyDescent="0.25">
      <c r="A176" s="4"/>
      <c r="B176" s="366"/>
      <c r="C176" s="367"/>
      <c r="D176" s="374"/>
      <c r="E176" s="375"/>
      <c r="F176" s="375"/>
      <c r="G176" s="375"/>
      <c r="H176" s="375"/>
      <c r="I176" s="375"/>
      <c r="J176" s="376"/>
      <c r="K176" s="170"/>
      <c r="L176" s="189" t="s">
        <v>131</v>
      </c>
      <c r="M176" s="313"/>
      <c r="N176" s="377"/>
      <c r="O176" s="378"/>
      <c r="P176" s="378"/>
      <c r="Q176" s="378"/>
      <c r="R176" s="378"/>
      <c r="S176" s="378"/>
      <c r="T176" s="378"/>
      <c r="U176" s="378"/>
      <c r="V176" s="378"/>
      <c r="W176" s="380"/>
      <c r="X176" s="126"/>
      <c r="Y176" s="111"/>
      <c r="Z176" s="111"/>
      <c r="AA176" s="111"/>
      <c r="AB176" s="111"/>
      <c r="AC176" s="127"/>
      <c r="AD176" s="125"/>
      <c r="AE176" s="125"/>
      <c r="AF176" s="125"/>
      <c r="AG176" s="125"/>
      <c r="AH176" s="125"/>
    </row>
    <row r="177" spans="1:34" ht="15" customHeight="1" x14ac:dyDescent="0.25">
      <c r="A177" s="4"/>
      <c r="B177" s="10"/>
      <c r="C177" s="157"/>
      <c r="D177" s="14"/>
      <c r="E177" s="14"/>
      <c r="F177" s="14"/>
      <c r="G177" s="14"/>
      <c r="H177" s="14"/>
      <c r="I177" s="14"/>
      <c r="J177" s="14"/>
      <c r="K177" s="157"/>
      <c r="L177" s="220"/>
      <c r="M177" s="111"/>
      <c r="N177" s="163"/>
      <c r="O177" s="163"/>
      <c r="P177" s="163"/>
      <c r="Q177" s="163"/>
      <c r="R177" s="163"/>
      <c r="S177" s="163"/>
      <c r="T177" s="163"/>
      <c r="U177" s="163"/>
      <c r="V177" s="163"/>
      <c r="W177" s="103"/>
      <c r="X177" s="126"/>
      <c r="Y177" s="111"/>
      <c r="Z177" s="111"/>
      <c r="AA177" s="111"/>
      <c r="AB177" s="111"/>
      <c r="AC177" s="127"/>
      <c r="AD177" s="125"/>
      <c r="AE177" s="125"/>
      <c r="AF177" s="125"/>
      <c r="AG177" s="125"/>
      <c r="AH177" s="125"/>
    </row>
    <row r="178" spans="1:34" ht="15" customHeight="1" thickBot="1" x14ac:dyDescent="0.3">
      <c r="A178" s="137"/>
      <c r="B178" s="18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65"/>
      <c r="X178" s="138"/>
      <c r="Y178" s="139"/>
      <c r="Z178" s="139"/>
      <c r="AA178" s="139"/>
      <c r="AB178" s="139"/>
      <c r="AC178" s="140"/>
      <c r="AD178" s="141"/>
      <c r="AE178" s="142"/>
      <c r="AF178" s="142"/>
      <c r="AG178" s="142"/>
      <c r="AH178" s="142"/>
    </row>
  </sheetData>
  <sheetProtection algorithmName="SHA-512" hashValue="+UTm90iTVqZm7x3sw+VlxQNtf89I5kXfiaifwWZ1ZCw6D6jP3z0JCDWgPlr4tzkojyvnDdvaQWVQyDdUPHLQeQ==" saltValue="/RCjOqxCF3Qj0DS4iDwlmA==" spinCount="100000" sheet="1" objects="1" scenarios="1"/>
  <mergeCells count="175">
    <mergeCell ref="B15:I15"/>
    <mergeCell ref="J17:K17"/>
    <mergeCell ref="B24:C24"/>
    <mergeCell ref="B25:C25"/>
    <mergeCell ref="B70:C70"/>
    <mergeCell ref="B68:C68"/>
    <mergeCell ref="B69:C69"/>
    <mergeCell ref="D65:E66"/>
    <mergeCell ref="B42:G42"/>
    <mergeCell ref="B57:C57"/>
    <mergeCell ref="H19:I19"/>
    <mergeCell ref="H20:I20"/>
    <mergeCell ref="B19:G19"/>
    <mergeCell ref="B20:G20"/>
    <mergeCell ref="B39:J39"/>
    <mergeCell ref="B26:C26"/>
    <mergeCell ref="B29:C29"/>
    <mergeCell ref="B30:C30"/>
    <mergeCell ref="B31:C31"/>
    <mergeCell ref="B34:C34"/>
    <mergeCell ref="B35:C35"/>
    <mergeCell ref="B36:C36"/>
    <mergeCell ref="G63:X63"/>
    <mergeCell ref="W56:X56"/>
    <mergeCell ref="W43:X43"/>
    <mergeCell ref="B43:K43"/>
    <mergeCell ref="T43:V43"/>
    <mergeCell ref="B71:C71"/>
    <mergeCell ref="B65:C66"/>
    <mergeCell ref="W49:X49"/>
    <mergeCell ref="T49:V49"/>
    <mergeCell ref="B83:C83"/>
    <mergeCell ref="B82:C82"/>
    <mergeCell ref="B81:C81"/>
    <mergeCell ref="B80:C80"/>
    <mergeCell ref="B79:C79"/>
    <mergeCell ref="B78:C78"/>
    <mergeCell ref="B77:C77"/>
    <mergeCell ref="B76:C76"/>
    <mergeCell ref="B67:C67"/>
    <mergeCell ref="B75:C75"/>
    <mergeCell ref="B74:C74"/>
    <mergeCell ref="B73:C73"/>
    <mergeCell ref="B72:C72"/>
    <mergeCell ref="B60:Y60"/>
    <mergeCell ref="B61:Y61"/>
    <mergeCell ref="W48:X48"/>
    <mergeCell ref="T48:V48"/>
    <mergeCell ref="B92:C92"/>
    <mergeCell ref="B90:C90"/>
    <mergeCell ref="B97:C97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M19:S19"/>
    <mergeCell ref="M20:S20"/>
    <mergeCell ref="T19:U19"/>
    <mergeCell ref="M128:M129"/>
    <mergeCell ref="F65:H65"/>
    <mergeCell ref="I65:K65"/>
    <mergeCell ref="L65:N65"/>
    <mergeCell ref="O65:Q65"/>
    <mergeCell ref="R65:T65"/>
    <mergeCell ref="U65:W65"/>
    <mergeCell ref="J126:L126"/>
    <mergeCell ref="B117:L117"/>
    <mergeCell ref="C119:K119"/>
    <mergeCell ref="B109:J109"/>
    <mergeCell ref="K118:L118"/>
    <mergeCell ref="B110:J110"/>
    <mergeCell ref="B111:J111"/>
    <mergeCell ref="B112:J112"/>
    <mergeCell ref="B113:J113"/>
    <mergeCell ref="J116:K116"/>
    <mergeCell ref="T20:U20"/>
    <mergeCell ref="B22:F22"/>
    <mergeCell ref="P36:R36"/>
    <mergeCell ref="S36:T36"/>
    <mergeCell ref="B1:L1"/>
    <mergeCell ref="B3:F3"/>
    <mergeCell ref="G3:W3"/>
    <mergeCell ref="G4:W4"/>
    <mergeCell ref="B6:F6"/>
    <mergeCell ref="G6:M6"/>
    <mergeCell ref="N6:P6"/>
    <mergeCell ref="Q6:W6"/>
    <mergeCell ref="B9:C9"/>
    <mergeCell ref="D9:F9"/>
    <mergeCell ref="G9:M9"/>
    <mergeCell ref="N9:R9"/>
    <mergeCell ref="S9:W9"/>
    <mergeCell ref="B8:C8"/>
    <mergeCell ref="D8:F8"/>
    <mergeCell ref="J8:K8"/>
    <mergeCell ref="G8:H8"/>
    <mergeCell ref="D67:E67"/>
    <mergeCell ref="D68:E68"/>
    <mergeCell ref="B62:Y62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Y65:AC65"/>
    <mergeCell ref="X65:X66"/>
    <mergeCell ref="B84:C84"/>
    <mergeCell ref="L128:L129"/>
    <mergeCell ref="B128:I129"/>
    <mergeCell ref="D75:E75"/>
    <mergeCell ref="D74:E74"/>
    <mergeCell ref="D73:E73"/>
    <mergeCell ref="D72:E72"/>
    <mergeCell ref="D71:E71"/>
    <mergeCell ref="D70:E70"/>
    <mergeCell ref="D69:E69"/>
    <mergeCell ref="D95:E95"/>
    <mergeCell ref="D96:E96"/>
    <mergeCell ref="D97:E97"/>
    <mergeCell ref="D98:E98"/>
    <mergeCell ref="B87:C87"/>
    <mergeCell ref="B86:C86"/>
    <mergeCell ref="B85:C85"/>
    <mergeCell ref="B89:C89"/>
    <mergeCell ref="B88:C88"/>
    <mergeCell ref="B91:C91"/>
    <mergeCell ref="B98:C98"/>
    <mergeCell ref="B96:C96"/>
    <mergeCell ref="B95:C95"/>
    <mergeCell ref="B94:C94"/>
    <mergeCell ref="B93:C93"/>
    <mergeCell ref="B133:I133"/>
    <mergeCell ref="C120:K120"/>
    <mergeCell ref="C121:K121"/>
    <mergeCell ref="C122:K122"/>
    <mergeCell ref="C123:K123"/>
    <mergeCell ref="J128:J129"/>
    <mergeCell ref="K128:K129"/>
    <mergeCell ref="B130:I130"/>
    <mergeCell ref="B131:I131"/>
    <mergeCell ref="B132:I132"/>
    <mergeCell ref="Y1:AC1"/>
    <mergeCell ref="J12:M12"/>
    <mergeCell ref="B115:K115"/>
    <mergeCell ref="B174:C176"/>
    <mergeCell ref="D174:J176"/>
    <mergeCell ref="N174:R174"/>
    <mergeCell ref="N176:W176"/>
    <mergeCell ref="B144:W144"/>
    <mergeCell ref="D170:P170"/>
    <mergeCell ref="Q170:R170"/>
    <mergeCell ref="S170:W170"/>
    <mergeCell ref="G172:L172"/>
    <mergeCell ref="M172:Q172"/>
    <mergeCell ref="R172:W172"/>
    <mergeCell ref="B166:W166"/>
    <mergeCell ref="B142:W142"/>
    <mergeCell ref="V139:W139"/>
    <mergeCell ref="T139:U139"/>
    <mergeCell ref="B141:M141"/>
    <mergeCell ref="V138:W138"/>
    <mergeCell ref="T138:U138"/>
    <mergeCell ref="W58:X58"/>
    <mergeCell ref="T56:V56"/>
    <mergeCell ref="B136:L136"/>
  </mergeCells>
  <conditionalFormatting sqref="S36 W43:W44 W48:W52 T138:T139">
    <cfRule type="cellIs" dxfId="4" priority="1" stopIfTrue="1" operator="greaterThan">
      <formula>0.51</formula>
    </cfRule>
    <cfRule type="cellIs" dxfId="3" priority="2" stopIfTrue="1" operator="lessThan">
      <formula>0.5</formula>
    </cfRule>
    <cfRule type="cellIs" dxfId="2" priority="3" stopIfTrue="1" operator="greaterThan">
      <formula>0.5</formula>
    </cfRule>
  </conditionalFormatting>
  <conditionalFormatting sqref="W150:W156">
    <cfRule type="containsText" dxfId="1" priority="4" stopIfTrue="1" operator="containsText" text="N">
      <formula>NOT(ISERROR(FIND(UPPER("N"),UPPER(W150))))</formula>
      <formula>"N"</formula>
    </cfRule>
    <cfRule type="cellIs" dxfId="0" priority="4" stopIfTrue="1" operator="greaterThan">
      <formula>8</formula>
    </cfRule>
  </conditionalFormatting>
  <pageMargins left="3.9370099999999998E-2" right="3.9370099999999998E-2" top="0.748031" bottom="0.55118100000000003" header="0.31496099999999999" footer="0.31496099999999999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showGridLines="0" workbookViewId="0"/>
  </sheetViews>
  <sheetFormatPr defaultColWidth="8.85546875" defaultRowHeight="15" customHeight="1" x14ac:dyDescent="0.25"/>
  <cols>
    <col min="1" max="6" width="8.85546875" style="1" customWidth="1"/>
    <col min="7" max="16384" width="8.85546875" style="1"/>
  </cols>
  <sheetData>
    <row r="1" spans="1:5" ht="13.5" customHeight="1" x14ac:dyDescent="0.25">
      <c r="A1" s="143"/>
      <c r="B1" s="143"/>
      <c r="C1" s="143"/>
      <c r="D1" s="143"/>
      <c r="E1" s="143"/>
    </row>
    <row r="2" spans="1:5" ht="13.5" customHeight="1" x14ac:dyDescent="0.25">
      <c r="A2" s="143"/>
      <c r="B2" s="143"/>
      <c r="C2" s="143"/>
      <c r="D2" s="143"/>
      <c r="E2" s="143"/>
    </row>
    <row r="3" spans="1:5" ht="13.5" customHeight="1" x14ac:dyDescent="0.25">
      <c r="A3" s="143"/>
      <c r="B3" s="143"/>
      <c r="C3" s="143"/>
      <c r="D3" s="143"/>
      <c r="E3" s="143"/>
    </row>
    <row r="4" spans="1:5" ht="13.5" customHeight="1" x14ac:dyDescent="0.25">
      <c r="A4" s="143"/>
      <c r="B4" s="143"/>
      <c r="C4" s="143"/>
      <c r="D4" s="143"/>
      <c r="E4" s="143"/>
    </row>
    <row r="5" spans="1:5" ht="13.5" customHeight="1" x14ac:dyDescent="0.25">
      <c r="A5" s="143"/>
      <c r="B5" s="143"/>
      <c r="C5" s="143"/>
      <c r="D5" s="143"/>
      <c r="E5" s="143"/>
    </row>
    <row r="6" spans="1:5" ht="13.5" customHeight="1" x14ac:dyDescent="0.25">
      <c r="A6" s="143"/>
      <c r="B6" s="143"/>
      <c r="C6" s="143"/>
      <c r="D6" s="143"/>
      <c r="E6" s="143"/>
    </row>
    <row r="7" spans="1:5" ht="13.5" customHeight="1" x14ac:dyDescent="0.25">
      <c r="A7" s="143"/>
      <c r="B7" s="143"/>
      <c r="C7" s="143"/>
      <c r="D7" s="143"/>
      <c r="E7" s="143"/>
    </row>
    <row r="8" spans="1:5" ht="13.5" customHeight="1" x14ac:dyDescent="0.25">
      <c r="A8" s="143"/>
      <c r="B8" s="143"/>
      <c r="C8" s="143"/>
      <c r="D8" s="143"/>
      <c r="E8" s="143"/>
    </row>
    <row r="9" spans="1:5" ht="13.5" customHeight="1" x14ac:dyDescent="0.25">
      <c r="A9" s="143"/>
      <c r="B9" s="143"/>
      <c r="C9" s="143"/>
      <c r="D9" s="143"/>
      <c r="E9" s="143"/>
    </row>
    <row r="10" spans="1:5" ht="13.5" customHeight="1" x14ac:dyDescent="0.25">
      <c r="A10" s="143"/>
      <c r="B10" s="143"/>
      <c r="C10" s="143"/>
      <c r="D10" s="143"/>
      <c r="E10" s="14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/>
  </sheetViews>
  <sheetFormatPr defaultColWidth="8.85546875" defaultRowHeight="15" customHeight="1" x14ac:dyDescent="0.25"/>
  <cols>
    <col min="1" max="6" width="8.85546875" style="1" customWidth="1"/>
    <col min="7" max="16384" width="8.85546875" style="1"/>
  </cols>
  <sheetData>
    <row r="1" spans="1:5" ht="13.5" customHeight="1" x14ac:dyDescent="0.25">
      <c r="A1" s="143"/>
      <c r="B1" s="143"/>
      <c r="C1" s="143"/>
      <c r="D1" s="143"/>
      <c r="E1" s="143"/>
    </row>
    <row r="2" spans="1:5" ht="13.5" customHeight="1" x14ac:dyDescent="0.25">
      <c r="A2" s="143"/>
      <c r="B2" s="143"/>
      <c r="C2" s="143"/>
      <c r="D2" s="143"/>
      <c r="E2" s="143"/>
    </row>
    <row r="3" spans="1:5" ht="13.5" customHeight="1" x14ac:dyDescent="0.25">
      <c r="A3" s="143"/>
      <c r="B3" s="143"/>
      <c r="C3" s="143"/>
      <c r="D3" s="143"/>
      <c r="E3" s="143"/>
    </row>
    <row r="4" spans="1:5" ht="13.5" customHeight="1" x14ac:dyDescent="0.25">
      <c r="A4" s="143"/>
      <c r="B4" s="143"/>
      <c r="C4" s="143"/>
      <c r="D4" s="143"/>
      <c r="E4" s="143"/>
    </row>
    <row r="5" spans="1:5" ht="13.5" customHeight="1" x14ac:dyDescent="0.25">
      <c r="A5" s="143"/>
      <c r="B5" s="143"/>
      <c r="C5" s="143"/>
      <c r="D5" s="143"/>
      <c r="E5" s="143"/>
    </row>
    <row r="6" spans="1:5" ht="13.5" customHeight="1" x14ac:dyDescent="0.25">
      <c r="A6" s="143"/>
      <c r="B6" s="143"/>
      <c r="C6" s="143"/>
      <c r="D6" s="143"/>
      <c r="E6" s="143"/>
    </row>
    <row r="7" spans="1:5" ht="13.5" customHeight="1" x14ac:dyDescent="0.25">
      <c r="A7" s="143"/>
      <c r="B7" s="143"/>
      <c r="C7" s="143"/>
      <c r="D7" s="143"/>
      <c r="E7" s="143"/>
    </row>
    <row r="8" spans="1:5" ht="13.5" customHeight="1" x14ac:dyDescent="0.25">
      <c r="A8" s="143"/>
      <c r="B8" s="143"/>
      <c r="C8" s="143"/>
      <c r="D8" s="143"/>
      <c r="E8" s="143"/>
    </row>
    <row r="9" spans="1:5" ht="13.5" customHeight="1" x14ac:dyDescent="0.25">
      <c r="A9" s="143"/>
      <c r="B9" s="143"/>
      <c r="C9" s="143"/>
      <c r="D9" s="143"/>
      <c r="E9" s="143"/>
    </row>
    <row r="10" spans="1:5" ht="13.5" customHeight="1" x14ac:dyDescent="0.25">
      <c r="A10" s="143"/>
      <c r="B10" s="143"/>
      <c r="C10" s="143"/>
      <c r="D10" s="143"/>
      <c r="E10" s="14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5eba47-6651-4394-81dc-1736b16e56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E6E63F04678446A081A65AD5032E58" ma:contentTypeVersion="16" ma:contentTypeDescription="Create a new document." ma:contentTypeScope="" ma:versionID="3cde5472c5f23c1b2693b28cc3e69c6f">
  <xsd:schema xmlns:xsd="http://www.w3.org/2001/XMLSchema" xmlns:xs="http://www.w3.org/2001/XMLSchema" xmlns:p="http://schemas.microsoft.com/office/2006/metadata/properties" xmlns:ns3="105eba47-6651-4394-81dc-1736b16e5683" xmlns:ns4="903994d7-3180-47e2-b6c0-00a28e26462a" targetNamespace="http://schemas.microsoft.com/office/2006/metadata/properties" ma:root="true" ma:fieldsID="f3a08ef6537282acc89a6173619d69c6" ns3:_="" ns4:_="">
    <xsd:import namespace="105eba47-6651-4394-81dc-1736b16e5683"/>
    <xsd:import namespace="903994d7-3180-47e2-b6c0-00a28e2646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DateTaken" minOccurs="0"/>
                <xsd:element ref="ns3:MediaServiceObjectDetectorVersions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eba47-6651-4394-81dc-1736b16e56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994d7-3180-47e2-b6c0-00a28e2646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2BB8E5-2387-4248-8BE9-3C846C628E9F}">
  <ds:schemaRefs>
    <ds:schemaRef ds:uri="http://schemas.microsoft.com/office/2006/metadata/properties"/>
    <ds:schemaRef ds:uri="http://schemas.microsoft.com/office/infopath/2007/PartnerControls"/>
    <ds:schemaRef ds:uri="105eba47-6651-4394-81dc-1736b16e5683"/>
  </ds:schemaRefs>
</ds:datastoreItem>
</file>

<file path=customXml/itemProps2.xml><?xml version="1.0" encoding="utf-8"?>
<ds:datastoreItem xmlns:ds="http://schemas.openxmlformats.org/officeDocument/2006/customXml" ds:itemID="{56A24670-48DF-4B08-8C17-2BD97D2691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682EC3-E0EE-4FC3-A0DC-D9FC17F86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eba47-6651-4394-81dc-1736b16e5683"/>
    <ds:schemaRef ds:uri="903994d7-3180-47e2-b6c0-00a28e2646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 Den 2024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rochelle</dc:creator>
  <cp:keywords/>
  <dc:description/>
  <cp:lastModifiedBy>Natasha Kayle</cp:lastModifiedBy>
  <cp:revision/>
  <dcterms:created xsi:type="dcterms:W3CDTF">2024-03-05T15:45:23Z</dcterms:created>
  <dcterms:modified xsi:type="dcterms:W3CDTF">2024-04-08T06:59:21Z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0x010100D3E6E63F04678446A081A65AD5032E58</vt:lpwstr>
  </property>
</Properties>
</file>