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Nkulu\Cubs 2024\"/>
    </mc:Choice>
  </mc:AlternateContent>
  <xr:revisionPtr revIDLastSave="0" documentId="13_ncr:1_{87449961-1A21-4591-8E4E-EAB13B47CED4}" xr6:coauthVersionLast="47" xr6:coauthVersionMax="47" xr10:uidLastSave="{00000000-0000-0000-0000-000000000000}"/>
  <workbookProtection workbookAlgorithmName="SHA-512" workbookHashValue="CS3Gm96eXeIRGUQAZh7aivwn/amuf/DtxSxtdOxuI/siwX7HvpAJjw3p0vojxprFbIg6AGe58kIxQOwyWTViRg==" workbookSaltValue="o7drBWzg0Mct2a9Wf5MoTg==" workbookSpinCount="100000" lockStructure="1"/>
  <bookViews>
    <workbookView xWindow="-108" yWindow="-108" windowWidth="23256" windowHeight="12456" xr2:uid="{B5C4FF4E-5F37-4620-BFF8-67347CCA7D4F}"/>
  </bookViews>
  <sheets>
    <sheet name="Star Pack 2022" sheetId="1" r:id="rId1"/>
  </sheets>
  <externalReferences>
    <externalReference r:id="rId2"/>
  </externalReferences>
  <definedNames>
    <definedName name="CalendarYear">#REF!</definedName>
    <definedName name="DaysAndWeeks">{0,1,2,3,4,5,6} + {0;1;2;3;4;5}*7</definedName>
    <definedName name="GoneUP">[1]Records!#REF!</definedName>
    <definedName name="GW">#REF!</definedName>
    <definedName name="GWA">#REF!</definedName>
    <definedName name="GWAP">#REF!</definedName>
    <definedName name="GWC">#REF!</definedName>
    <definedName name="GWO">#REF!</definedName>
    <definedName name="Invested">#REF!</definedName>
    <definedName name="LINK">#REF!</definedName>
    <definedName name="LW">#REF!</definedName>
    <definedName name="_xlnm.Print_Area" localSheetId="0">'Star Pack 2022'!$B$1:$W$212</definedName>
    <definedName name="SilverWolf">#REF!</definedName>
    <definedName name="SW">#REF!</definedName>
    <definedName name="SWA">#REF!</definedName>
    <definedName name="SWAP">#REF!</definedName>
    <definedName name="SWC">#REF!</definedName>
    <definedName name="SWO">#REF!</definedName>
    <definedName name="WeekSta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5" i="1" l="1"/>
  <c r="W44" i="1"/>
  <c r="W192" i="1" s="1"/>
  <c r="W48" i="1"/>
  <c r="W47" i="1"/>
  <c r="L48" i="1"/>
  <c r="L47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Q169" i="1"/>
  <c r="P169" i="1"/>
  <c r="O169" i="1"/>
  <c r="N169" i="1"/>
  <c r="M169" i="1"/>
  <c r="L169" i="1"/>
  <c r="X119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 l="1"/>
  <c r="X122" i="1"/>
  <c r="X121" i="1"/>
  <c r="X120" i="1"/>
  <c r="I169" i="1" l="1"/>
  <c r="L85" i="1" l="1"/>
  <c r="L80" i="1"/>
  <c r="X108" i="1" l="1"/>
  <c r="V108" i="1" s="1"/>
  <c r="L57" i="1"/>
  <c r="W56" i="1"/>
  <c r="W70" i="1"/>
  <c r="W71" i="1"/>
  <c r="L35" i="1"/>
  <c r="L33" i="1"/>
  <c r="L34" i="1"/>
  <c r="L71" i="1"/>
  <c r="V170" i="1" l="1"/>
  <c r="V171" i="1"/>
  <c r="L103" i="1" s="1"/>
  <c r="V169" i="1"/>
  <c r="T169" i="1"/>
  <c r="K169" i="1"/>
  <c r="J169" i="1"/>
  <c r="B120" i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L70" i="1"/>
  <c r="L69" i="1"/>
  <c r="W68" i="1"/>
  <c r="L68" i="1"/>
  <c r="B150" i="1" l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V72" i="1"/>
  <c r="T72" i="1" s="1"/>
  <c r="L97" i="1"/>
  <c r="L102" i="1"/>
  <c r="T103" i="1" s="1"/>
  <c r="V103" i="1" s="1"/>
  <c r="K90" i="1" l="1"/>
  <c r="J90" i="1"/>
  <c r="I90" i="1"/>
  <c r="H90" i="1"/>
  <c r="G90" i="1"/>
  <c r="F90" i="1"/>
  <c r="E90" i="1"/>
  <c r="D90" i="1"/>
  <c r="W85" i="1"/>
  <c r="V85" i="1"/>
  <c r="U85" i="1"/>
  <c r="T85" i="1"/>
  <c r="S85" i="1"/>
  <c r="R85" i="1"/>
  <c r="Q85" i="1"/>
  <c r="P85" i="1"/>
  <c r="O85" i="1"/>
  <c r="N85" i="1"/>
  <c r="M85" i="1"/>
  <c r="K85" i="1"/>
  <c r="J85" i="1"/>
  <c r="I85" i="1"/>
  <c r="H85" i="1"/>
  <c r="G85" i="1"/>
  <c r="F85" i="1"/>
  <c r="E85" i="1"/>
  <c r="D85" i="1"/>
  <c r="W80" i="1"/>
  <c r="V80" i="1"/>
  <c r="U80" i="1"/>
  <c r="T80" i="1"/>
  <c r="S80" i="1"/>
  <c r="R80" i="1"/>
  <c r="Q80" i="1"/>
  <c r="P80" i="1"/>
  <c r="O80" i="1"/>
  <c r="N80" i="1"/>
  <c r="M80" i="1"/>
  <c r="K80" i="1"/>
  <c r="J80" i="1"/>
  <c r="I80" i="1"/>
  <c r="H80" i="1"/>
  <c r="G80" i="1"/>
  <c r="F80" i="1"/>
  <c r="E80" i="1"/>
  <c r="D80" i="1"/>
  <c r="N88" i="1"/>
  <c r="L90" i="1"/>
  <c r="L89" i="1"/>
  <c r="L88" i="1"/>
  <c r="X88" i="1" s="1"/>
  <c r="N90" i="1"/>
  <c r="O90" i="1" s="1"/>
  <c r="N89" i="1"/>
  <c r="O89" i="1" s="1"/>
  <c r="M90" i="1" l="1"/>
  <c r="P90" i="1" s="1"/>
  <c r="X90" i="1"/>
  <c r="M89" i="1"/>
  <c r="P89" i="1" s="1"/>
  <c r="X89" i="1"/>
  <c r="M88" i="1"/>
  <c r="O88" i="1"/>
  <c r="X91" i="1" l="1"/>
  <c r="X92" i="1" s="1"/>
  <c r="U15" i="1" s="1"/>
  <c r="W191" i="1" s="1"/>
  <c r="V88" i="1"/>
  <c r="P88" i="1"/>
  <c r="Q90" i="1" s="1"/>
  <c r="R19" i="1" s="1"/>
  <c r="W188" i="1" l="1"/>
  <c r="T89" i="1"/>
  <c r="W49" i="1"/>
  <c r="L52" i="1"/>
  <c r="L51" i="1"/>
  <c r="L50" i="1"/>
  <c r="L49" i="1"/>
  <c r="V89" i="1" l="1"/>
  <c r="AB35" i="1"/>
  <c r="AB34" i="1"/>
  <c r="L59" i="1" l="1"/>
  <c r="W33" i="1"/>
  <c r="W34" i="1"/>
  <c r="L37" i="1"/>
  <c r="L36" i="1"/>
  <c r="W35" i="1"/>
  <c r="W59" i="1"/>
  <c r="W58" i="1"/>
  <c r="W57" i="1"/>
  <c r="W46" i="1"/>
  <c r="L58" i="1"/>
  <c r="L56" i="1"/>
  <c r="L46" i="1"/>
  <c r="L45" i="1"/>
  <c r="L44" i="1"/>
  <c r="V60" i="1" l="1"/>
  <c r="T60" i="1" s="1"/>
  <c r="V37" i="1"/>
  <c r="T37" i="1" l="1"/>
  <c r="AB32" i="1"/>
  <c r="AB31" i="1" l="1"/>
  <c r="R169" i="1"/>
  <c r="V172" i="1" l="1"/>
  <c r="L98" i="1" s="1"/>
  <c r="T98" i="1" s="1"/>
  <c r="V98" i="1" l="1"/>
  <c r="AB33" i="1"/>
  <c r="AB36" i="1" s="1"/>
  <c r="V175" i="1" l="1"/>
  <c r="T175" i="1" l="1"/>
  <c r="W198" i="1" s="1"/>
  <c r="AD180" i="1" l="1"/>
  <c r="W185" i="1"/>
  <c r="W194" i="1" s="1"/>
  <c r="AB13" i="1"/>
  <c r="AB9" i="1" s="1"/>
  <c r="AB19" i="1" s="1"/>
  <c r="W196" i="1"/>
</calcChain>
</file>

<file path=xl/sharedStrings.xml><?xml version="1.0" encoding="utf-8"?>
<sst xmlns="http://schemas.openxmlformats.org/spreadsheetml/2006/main" count="188" uniqueCount="147">
  <si>
    <t>Star Pack Assessment Form</t>
  </si>
  <si>
    <t>PACK DETAILS:</t>
  </si>
  <si>
    <t xml:space="preserve">Full Name of Pack: </t>
  </si>
  <si>
    <t>Please fill this in exactly as it is to be recorded on the final certificate</t>
  </si>
  <si>
    <t>District:</t>
  </si>
  <si>
    <t>Region:</t>
  </si>
  <si>
    <t xml:space="preserve">Warranted Pack Scouter: </t>
  </si>
  <si>
    <t xml:space="preserve">Warrant No: </t>
  </si>
  <si>
    <t xml:space="preserve">AWARD RECOMMENDED: </t>
  </si>
  <si>
    <t>GOLD STAR CERTIFICATE</t>
  </si>
  <si>
    <t>Min 50%</t>
  </si>
  <si>
    <t>SILVER STAR CERTIFICATE</t>
  </si>
  <si>
    <t>BRONZE STAR CERTIFICATE</t>
  </si>
  <si>
    <t>PARTICIPATION CERTIFICATE</t>
  </si>
  <si>
    <t>EVALUATOR:</t>
  </si>
  <si>
    <t>Full Name:</t>
  </si>
  <si>
    <t>Date of First Evaluation:</t>
  </si>
  <si>
    <t xml:space="preserve">Date of Final Evaluation: </t>
  </si>
  <si>
    <t>Phone No:</t>
  </si>
  <si>
    <t xml:space="preserve">Email: </t>
  </si>
  <si>
    <t>NO</t>
  </si>
  <si>
    <t>REQUIREMENT</t>
  </si>
  <si>
    <t>POINTS</t>
  </si>
  <si>
    <t>HIGHEST LEVEL OF TRAINING COMPLETED</t>
  </si>
  <si>
    <t>SPECIALIST TRAINING COMPLETED</t>
  </si>
  <si>
    <t>TOTAL</t>
  </si>
  <si>
    <t>Evaluators Comments</t>
  </si>
  <si>
    <t>DATE</t>
  </si>
  <si>
    <t>EVENT</t>
  </si>
  <si>
    <t>VENUE</t>
  </si>
  <si>
    <t>ASSESSMENT TOTAL</t>
  </si>
  <si>
    <t>Total</t>
  </si>
  <si>
    <t>Detailed Long Term "Year at a Glance" chart.</t>
  </si>
  <si>
    <t>Detailed "quarterly" or school term plan.</t>
  </si>
  <si>
    <t>Detail planning of weekly meetings.</t>
  </si>
  <si>
    <t>Keep an up to date, detailed Progress Chart.</t>
  </si>
  <si>
    <t>Up to date First Aid Kit (basic needs).</t>
  </si>
  <si>
    <t>PLANNING</t>
  </si>
  <si>
    <t>RECORDS</t>
  </si>
  <si>
    <t>Did the Pack participate in the National Challenge?</t>
  </si>
  <si>
    <t>1 Pack Scouters Council per quarter/term</t>
  </si>
  <si>
    <t>COMMUNICATIONS</t>
  </si>
  <si>
    <t>Did the Pack participate in Regional Events?</t>
  </si>
  <si>
    <t>Did the Pack participate in District Events?</t>
  </si>
  <si>
    <t>Did the Pack participate in Group Events?</t>
  </si>
  <si>
    <t>Parent contact for new Cubs prior to investiture?</t>
  </si>
  <si>
    <t>PTS</t>
  </si>
  <si>
    <t>Introduction to Adult Leader Training</t>
  </si>
  <si>
    <t>Cub Warrant Course</t>
  </si>
  <si>
    <t>Cub Wood Badge Course</t>
  </si>
  <si>
    <t>Cub Camping License</t>
  </si>
  <si>
    <t xml:space="preserve">First Aid Training </t>
  </si>
  <si>
    <t>Cub Instructors</t>
  </si>
  <si>
    <t>Pack / Parent Helpers</t>
  </si>
  <si>
    <t>Up to date, detailed record of each Cub</t>
  </si>
  <si>
    <t xml:space="preserve">Up to date Attendance Register </t>
  </si>
  <si>
    <t>Attendance at 1 DSC Per Quarter/Term</t>
  </si>
  <si>
    <t>Section 1</t>
  </si>
  <si>
    <t>Section 2</t>
  </si>
  <si>
    <t>Section 3</t>
  </si>
  <si>
    <t>Section 4</t>
  </si>
  <si>
    <t>80% Attained</t>
  </si>
  <si>
    <t>Average Attendance %:</t>
  </si>
  <si>
    <t>GRAND TOTAL BETWEEN 70-79%</t>
  </si>
  <si>
    <t>GRAND TOTAL BETWEEN 60-69%</t>
  </si>
  <si>
    <t>GRAND TOTAL LESS THAN 60%</t>
  </si>
  <si>
    <t>Have you had an average of 15 or more Cubs over a 12 month period?</t>
  </si>
  <si>
    <t>Do you currently have two Warranted Pack Scouters?</t>
  </si>
  <si>
    <t>Achieve a minimum of 50% in EVERY section:</t>
  </si>
  <si>
    <t>Has the Pack camped OR gone on a Pack Outing each term?</t>
  </si>
  <si>
    <t>Have your numbers increased compared to last year?</t>
  </si>
  <si>
    <t>5 Y</t>
  </si>
  <si>
    <t>GRAND TOTAL ABOVE 80%:</t>
  </si>
  <si>
    <t xml:space="preserve">Position: </t>
  </si>
  <si>
    <t xml:space="preserve">Signature: </t>
  </si>
  <si>
    <r>
      <t xml:space="preserve">SECTION 2: ADMINISTRATION / RECORDS / COMMUNICATIONS </t>
    </r>
    <r>
      <rPr>
        <sz val="11"/>
        <color rgb="FF000000"/>
        <rFont val="Verdana"/>
        <family val="2"/>
      </rPr>
      <t>(Mark either "Y" or "N")</t>
    </r>
  </si>
  <si>
    <t xml:space="preserve">SECTION 1: LEADERS IN THE PACK </t>
  </si>
  <si>
    <t>P/D/R</t>
  </si>
  <si>
    <t>Good Turn Project</t>
  </si>
  <si>
    <t>Date of Evaluation:</t>
  </si>
  <si>
    <t>Water/ Air Awareness</t>
  </si>
  <si>
    <t xml:space="preserve">At least 4 Sixer Council Meetings held? </t>
  </si>
  <si>
    <t>Average Number of Invested Cubs in the Pack during the 12 month evaluation period:</t>
  </si>
  <si>
    <r>
      <t xml:space="preserve">SUPPORT TEAM MEMBER </t>
    </r>
    <r>
      <rPr>
        <sz val="10"/>
        <color rgb="FF000000"/>
        <rFont val="Verdana"/>
        <family val="2"/>
      </rPr>
      <t>who is responsible for giving support and guidance to this Pack.</t>
    </r>
  </si>
  <si>
    <t>Programme Quality: Content / Variety</t>
  </si>
  <si>
    <t>Programme Quality: Discipline / Timing</t>
  </si>
  <si>
    <t>Programme Quality: Full Use of Helpers</t>
  </si>
  <si>
    <t>Pack Ceremonies carried out correctly</t>
  </si>
  <si>
    <t>All invested Cubs and Adult Members wearing uniform according to Uniform Policy</t>
  </si>
  <si>
    <t>Pack equipment well maintained</t>
  </si>
  <si>
    <t>Each Cub should complete 2 challenge badges per year (including Membership Badge, Leaping Wolf badge, Water Champ/Diversity Awareness, MOP, Tide Turners)</t>
  </si>
  <si>
    <t>Comments:</t>
  </si>
  <si>
    <t>PARTICIPATION - NATIONAL/REGIONAL/DISTRICT</t>
  </si>
  <si>
    <t>Date</t>
  </si>
  <si>
    <t>Present</t>
  </si>
  <si>
    <t>Invested</t>
  </si>
  <si>
    <t>SECTION 3: OUTDOOR ACTIVITIES &amp; GOOD TURN PROJECTS</t>
  </si>
  <si>
    <t>Pack Outings/Camps - 5 Points;  District Outings/Camps - 3 Points;  Regional Event/Camps  - 2 Points  //  Pack Good Turn Project - 5 Points</t>
  </si>
  <si>
    <t>SECTION 4: ATTENDANCE</t>
  </si>
  <si>
    <t>RECORD OF ADVANCEMENT &amp; INTEREST BADGES</t>
  </si>
  <si>
    <t>CUB NO</t>
  </si>
  <si>
    <t>SILVER</t>
  </si>
  <si>
    <t>GOLD WOLF</t>
  </si>
  <si>
    <t>Leaping Wolf</t>
  </si>
  <si>
    <t>Link Badge</t>
  </si>
  <si>
    <t>Interest Badge</t>
  </si>
  <si>
    <t>AWA</t>
  </si>
  <si>
    <t>COM</t>
  </si>
  <si>
    <t>OUT</t>
  </si>
  <si>
    <t>APT</t>
  </si>
  <si>
    <t>TOTALS:</t>
  </si>
  <si>
    <t>Total Number of Cubs during the period under review</t>
  </si>
  <si>
    <t>Number of Cubs who gained 2 Interest Badges in the year under review</t>
  </si>
  <si>
    <t>Number of Cubs who gained 2 challenge/advancements in the year under review</t>
  </si>
  <si>
    <t>SECTION 5: CUB PACK ADVANCEMENTS / INTEREST BADGES</t>
  </si>
  <si>
    <t>Total No. of Cubs during 12 month period:</t>
  </si>
  <si>
    <t>No of Cubs who have gained two interest badges:</t>
  </si>
  <si>
    <t>No. of Cubs that have gained 2 challenge/advancement badges:</t>
  </si>
  <si>
    <t>Scoring Scale: 25% or more (5 points), 40% or more (10 points), 55% or more (15 points), 70% or more (20 points), 75% or more (25 points)</t>
  </si>
  <si>
    <t>INTEREST</t>
  </si>
  <si>
    <t>Scoring Scale: 15% or more (5 points), 30% or more (10 points), 50% or more (15 points), 65% or more (20 points), 75% or more (25 points)</t>
  </si>
  <si>
    <t>Each Cub should gain at least 2 interest badges per year</t>
  </si>
  <si>
    <t>INVESTED DATE</t>
  </si>
  <si>
    <t>Note:  Each Scouter must have been with the Pack for a minimum of 6 months. Record number of Scouters who have completed the highest level of training.</t>
  </si>
  <si>
    <r>
      <rPr>
        <b/>
        <sz val="9"/>
        <color rgb="FF000000"/>
        <rFont val="Verdana"/>
        <family val="2"/>
      </rPr>
      <t>Activities:</t>
    </r>
    <r>
      <rPr>
        <sz val="9"/>
        <color rgb="FF000000"/>
        <rFont val="Verdana"/>
        <family val="2"/>
      </rPr>
      <t xml:space="preserve"> ONE of which must be a camp - </t>
    </r>
    <r>
      <rPr>
        <b/>
        <sz val="9"/>
        <color rgb="FFFF0000"/>
        <rFont val="Verdana"/>
        <family val="2"/>
      </rPr>
      <t>Only capture five activities in the space provided</t>
    </r>
  </si>
  <si>
    <t>Scoring Scale: 40% or more (5 points), 50% or more (10 points), 60% or more (15 points), 70% or more (20 points), 80% or more (25 points)</t>
  </si>
  <si>
    <t>Group Activities</t>
  </si>
  <si>
    <t>Group Activities (Going up ceremonies are not a joint group activity)</t>
  </si>
  <si>
    <t>Diversity Awareness</t>
  </si>
  <si>
    <t>Messengers of Peace</t>
  </si>
  <si>
    <t>Plastic Tide Turners</t>
  </si>
  <si>
    <t>Provide the total of the badges earned for the review period. 2 Points per category earned</t>
  </si>
  <si>
    <t>SUMMARY OF LEAPING WOLF/LINK &amp; SPECIALIST BADGES EARNED</t>
  </si>
  <si>
    <t>Average Number of Invested Cubs in the Pack during the prior year:</t>
  </si>
  <si>
    <t>MEMBERSHIP DATE</t>
  </si>
  <si>
    <t>MEM</t>
  </si>
  <si>
    <t>ADVANCEMENTS</t>
  </si>
  <si>
    <t xml:space="preserve">Only enter numbers where applicable, otherwise leave blank. </t>
  </si>
  <si>
    <r>
      <rPr>
        <b/>
        <sz val="10"/>
        <color rgb="FF000000"/>
        <rFont val="Verdana"/>
        <family val="2"/>
      </rPr>
      <t xml:space="preserve">AND </t>
    </r>
    <r>
      <rPr>
        <sz val="10"/>
        <color rgb="FF000000"/>
        <rFont val="Verdana"/>
        <family val="2"/>
      </rPr>
      <t>answer 'YES' to FOUR of the following questions</t>
    </r>
  </si>
  <si>
    <r>
      <rPr>
        <b/>
        <sz val="9"/>
        <color rgb="FFFF0000"/>
        <rFont val="Verdana"/>
        <family val="2"/>
      </rPr>
      <t>Note</t>
    </r>
    <r>
      <rPr>
        <b/>
        <sz val="9"/>
        <rFont val="Verdana"/>
        <family val="2"/>
      </rPr>
      <t xml:space="preserve">: </t>
    </r>
    <r>
      <rPr>
        <sz val="9"/>
        <rFont val="Verdana"/>
        <family val="2"/>
      </rPr>
      <t>For Challenge Badge and Advancement Badges Mark with an "</t>
    </r>
    <r>
      <rPr>
        <b/>
        <sz val="9"/>
        <color rgb="FFFF0000"/>
        <rFont val="Verdana"/>
        <family val="2"/>
      </rPr>
      <t>X</t>
    </r>
    <r>
      <rPr>
        <sz val="9"/>
        <rFont val="Verdana"/>
        <family val="2"/>
      </rPr>
      <t xml:space="preserve">". </t>
    </r>
  </si>
  <si>
    <r>
      <rPr>
        <b/>
        <sz val="9"/>
        <rFont val="Verdana"/>
        <family val="2"/>
      </rPr>
      <t xml:space="preserve">Note: </t>
    </r>
    <r>
      <rPr>
        <sz val="9"/>
        <rFont val="Verdana"/>
        <family val="2"/>
      </rPr>
      <t>Interest Badge record the total number earned by the Cub in the period under review</t>
    </r>
  </si>
  <si>
    <r>
      <rPr>
        <b/>
        <sz val="9"/>
        <color rgb="FFFF0000"/>
        <rFont val="Verdana"/>
        <family val="2"/>
      </rPr>
      <t>Note</t>
    </r>
    <r>
      <rPr>
        <b/>
        <sz val="9"/>
        <rFont val="Verdana"/>
        <family val="2"/>
      </rPr>
      <t xml:space="preserve">: When loading the dates under Invested and Membership please use the format </t>
    </r>
    <r>
      <rPr>
        <b/>
        <sz val="9"/>
        <color rgb="FFFF0000"/>
        <rFont val="Verdana"/>
        <family val="2"/>
      </rPr>
      <t>YYYY/MM/DD</t>
    </r>
  </si>
  <si>
    <t>Average No. of Cubs Present</t>
  </si>
  <si>
    <t xml:space="preserve">Adult Leaders registered on Scouts Digital. </t>
  </si>
  <si>
    <t>Completed online safe from harm course</t>
  </si>
  <si>
    <t>Are all Adult Leaders registered on Scouts Digital?</t>
  </si>
  <si>
    <t>GRAND TOTAL   ……/185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</si>
</sst>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C09]dd\ mmmm\ yyyy;@"/>
    <numFmt numFmtId="165" formatCode="dd/mm/yy"/>
    <numFmt numFmtId="166" formatCode="0000000000"/>
    <numFmt numFmtId="167" formatCode="dd/mm"/>
  </numFmts>
  <fonts count="5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24"/>
      <color rgb="FF000000"/>
      <name val="Brush Script MT"/>
      <family val="4"/>
    </font>
    <font>
      <sz val="9"/>
      <color rgb="FF000000"/>
      <name val="Verdana"/>
      <family val="2"/>
    </font>
    <font>
      <u/>
      <sz val="11"/>
      <color theme="10"/>
      <name val="Calibri"/>
      <family val="2"/>
    </font>
    <font>
      <b/>
      <sz val="14"/>
      <color rgb="FF000000"/>
      <name val="Verdana"/>
      <family val="2"/>
    </font>
    <font>
      <b/>
      <sz val="12"/>
      <color rgb="FFFF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2"/>
      <name val="Verdana"/>
      <family val="2"/>
    </font>
    <font>
      <sz val="9"/>
      <color rgb="FFFF0000"/>
      <name val="Verdana"/>
      <family val="2"/>
    </font>
    <font>
      <sz val="11"/>
      <color rgb="FF000000"/>
      <name val="Verdana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8"/>
      <color rgb="FFFF0000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Verdana"/>
      <family val="2"/>
    </font>
    <font>
      <b/>
      <sz val="7"/>
      <color rgb="FFFF0000"/>
      <name val="Verdana"/>
      <family val="2"/>
    </font>
    <font>
      <b/>
      <i/>
      <sz val="9"/>
      <color rgb="FFFF0000"/>
      <name val="Verdana"/>
      <family val="2"/>
    </font>
    <font>
      <sz val="10"/>
      <color theme="0"/>
      <name val="Verdana"/>
      <family val="2"/>
    </font>
    <font>
      <sz val="9"/>
      <color theme="0"/>
      <name val="Verdana"/>
      <family val="2"/>
    </font>
    <font>
      <b/>
      <sz val="14"/>
      <color theme="0"/>
      <name val="Verdana"/>
      <family val="2"/>
    </font>
    <font>
      <sz val="8"/>
      <color theme="0"/>
      <name val="Verdana"/>
      <family val="2"/>
    </font>
    <font>
      <b/>
      <sz val="8.1999999999999993"/>
      <color rgb="FFFF0000"/>
      <name val="Verdana"/>
      <family val="2"/>
    </font>
    <font>
      <sz val="3"/>
      <color rgb="FF000000"/>
      <name val="Verdana"/>
      <family val="2"/>
    </font>
    <font>
      <sz val="3"/>
      <color theme="0"/>
      <name val="Verdana"/>
      <family val="2"/>
    </font>
    <font>
      <sz val="3"/>
      <color rgb="FFFF0000"/>
      <name val="Verdana"/>
      <family val="2"/>
    </font>
    <font>
      <b/>
      <sz val="3"/>
      <color rgb="FF000000"/>
      <name val="Verdana"/>
      <family val="2"/>
    </font>
    <font>
      <sz val="12"/>
      <color theme="1"/>
      <name val="Arial"/>
      <family val="2"/>
    </font>
    <font>
      <sz val="12"/>
      <color theme="0"/>
      <name val="Verdana"/>
      <family val="2"/>
    </font>
    <font>
      <sz val="12"/>
      <color rgb="FFFF0000"/>
      <name val="Verdana"/>
      <family val="2"/>
    </font>
    <font>
      <sz val="3"/>
      <name val="Verdana"/>
      <family val="2"/>
    </font>
    <font>
      <sz val="3"/>
      <color theme="1"/>
      <name val="Verdana"/>
      <family val="2"/>
    </font>
    <font>
      <b/>
      <sz val="3"/>
      <color rgb="FFFF0000"/>
      <name val="Verdana"/>
      <family val="2"/>
    </font>
    <font>
      <b/>
      <sz val="3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E7E6E6"/>
      </patternFill>
    </fill>
    <fill>
      <patternFill patternType="solid">
        <fgColor rgb="FF7030A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25" fillId="0" borderId="0"/>
  </cellStyleXfs>
  <cellXfs count="435">
    <xf numFmtId="0" fontId="0" fillId="0" borderId="0" xfId="0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9" fillId="0" borderId="0" xfId="1" applyFont="1"/>
    <xf numFmtId="0" fontId="11" fillId="2" borderId="0" xfId="1" applyFont="1" applyFill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8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8" fillId="0" borderId="0" xfId="1" applyFont="1"/>
    <xf numFmtId="0" fontId="11" fillId="2" borderId="0" xfId="0" applyFont="1" applyFill="1" applyAlignment="1">
      <alignment horizontal="center" vertical="center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7" fillId="0" borderId="0" xfId="1" applyFont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/>
    </xf>
    <xf numFmtId="0" fontId="18" fillId="0" borderId="0" xfId="1" applyFont="1"/>
    <xf numFmtId="0" fontId="20" fillId="0" borderId="0" xfId="1" applyFont="1"/>
    <xf numFmtId="0" fontId="18" fillId="0" borderId="0" xfId="1" applyFont="1" applyAlignment="1">
      <alignment horizontal="right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22" fillId="0" borderId="0" xfId="1" applyFont="1"/>
    <xf numFmtId="9" fontId="12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vertical="center"/>
    </xf>
    <xf numFmtId="0" fontId="22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10" fontId="22" fillId="0" borderId="0" xfId="1" applyNumberFormat="1" applyFont="1"/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9" fillId="0" borderId="14" xfId="1" applyFont="1" applyBorder="1"/>
    <xf numFmtId="0" fontId="5" fillId="0" borderId="15" xfId="1" applyFont="1" applyBorder="1"/>
    <xf numFmtId="0" fontId="5" fillId="0" borderId="15" xfId="1" applyFont="1" applyBorder="1" applyAlignment="1">
      <alignment horizontal="center"/>
    </xf>
    <xf numFmtId="0" fontId="5" fillId="0" borderId="16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21" xfId="1" applyFont="1" applyBorder="1"/>
    <xf numFmtId="0" fontId="5" fillId="0" borderId="22" xfId="1" applyFont="1" applyBorder="1"/>
    <xf numFmtId="0" fontId="8" fillId="0" borderId="17" xfId="1" applyFont="1" applyBorder="1"/>
    <xf numFmtId="0" fontId="1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9" fillId="0" borderId="29" xfId="1" applyFont="1" applyBorder="1"/>
    <xf numFmtId="0" fontId="5" fillId="0" borderId="30" xfId="1" applyFont="1" applyBorder="1"/>
    <xf numFmtId="0" fontId="5" fillId="0" borderId="30" xfId="1" applyFont="1" applyBorder="1" applyAlignment="1">
      <alignment horizontal="center"/>
    </xf>
    <xf numFmtId="0" fontId="5" fillId="0" borderId="31" xfId="1" applyFont="1" applyBorder="1"/>
    <xf numFmtId="0" fontId="8" fillId="0" borderId="33" xfId="1" applyFont="1" applyBorder="1" applyAlignment="1">
      <alignment horizontal="center"/>
    </xf>
    <xf numFmtId="0" fontId="5" fillId="0" borderId="40" xfId="1" applyFont="1" applyBorder="1"/>
    <xf numFmtId="9" fontId="10" fillId="2" borderId="6" xfId="1" applyNumberFormat="1" applyFont="1" applyFill="1" applyBorder="1" applyAlignment="1">
      <alignment horizontal="center"/>
    </xf>
    <xf numFmtId="9" fontId="10" fillId="2" borderId="20" xfId="1" applyNumberFormat="1" applyFont="1" applyFill="1" applyBorder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18" xfId="1" applyFont="1" applyBorder="1"/>
    <xf numFmtId="9" fontId="5" fillId="0" borderId="1" xfId="1" applyNumberFormat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4" fillId="0" borderId="0" xfId="1" applyFont="1"/>
    <xf numFmtId="0" fontId="13" fillId="0" borderId="0" xfId="1" applyFont="1" applyAlignment="1">
      <alignment horizontal="center"/>
    </xf>
    <xf numFmtId="0" fontId="24" fillId="0" borderId="17" xfId="1" applyFont="1" applyBorder="1" applyAlignment="1">
      <alignment horizontal="left" vertical="center" indent="1"/>
    </xf>
    <xf numFmtId="0" fontId="22" fillId="0" borderId="0" xfId="1" applyFont="1" applyAlignment="1">
      <alignment horizontal="center" vertical="center"/>
    </xf>
    <xf numFmtId="0" fontId="31" fillId="0" borderId="0" xfId="1" applyFont="1"/>
    <xf numFmtId="0" fontId="3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32" fillId="9" borderId="6" xfId="1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/>
    </xf>
    <xf numFmtId="0" fontId="32" fillId="11" borderId="6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/>
    </xf>
    <xf numFmtId="0" fontId="27" fillId="10" borderId="6" xfId="0" applyFont="1" applyFill="1" applyBorder="1" applyAlignment="1">
      <alignment horizontal="center"/>
    </xf>
    <xf numFmtId="0" fontId="27" fillId="11" borderId="6" xfId="0" applyFont="1" applyFill="1" applyBorder="1" applyAlignment="1">
      <alignment horizontal="center"/>
    </xf>
    <xf numFmtId="0" fontId="27" fillId="12" borderId="6" xfId="0" applyFont="1" applyFill="1" applyBorder="1" applyAlignment="1">
      <alignment horizontal="center"/>
    </xf>
    <xf numFmtId="0" fontId="10" fillId="0" borderId="0" xfId="1" applyFont="1" applyAlignment="1">
      <alignment horizontal="right" vertical="center"/>
    </xf>
    <xf numFmtId="1" fontId="5" fillId="0" borderId="0" xfId="1" applyNumberFormat="1" applyFont="1" applyAlignment="1">
      <alignment horizontal="center"/>
    </xf>
    <xf numFmtId="1" fontId="5" fillId="0" borderId="15" xfId="1" applyNumberFormat="1" applyFont="1" applyBorder="1"/>
    <xf numFmtId="1" fontId="5" fillId="0" borderId="0" xfId="1" applyNumberFormat="1" applyFont="1" applyAlignment="1">
      <alignment horizontal="center" vertical="center"/>
    </xf>
    <xf numFmtId="1" fontId="5" fillId="0" borderId="0" xfId="1" applyNumberFormat="1" applyFont="1"/>
    <xf numFmtId="1" fontId="5" fillId="0" borderId="1" xfId="1" applyNumberFormat="1" applyFont="1" applyBorder="1"/>
    <xf numFmtId="1" fontId="5" fillId="0" borderId="30" xfId="1" applyNumberFormat="1" applyFont="1" applyBorder="1"/>
    <xf numFmtId="1" fontId="8" fillId="0" borderId="0" xfId="1" applyNumberFormat="1" applyFont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1" fontId="24" fillId="0" borderId="0" xfId="1" applyNumberFormat="1" applyFont="1"/>
    <xf numFmtId="1" fontId="8" fillId="0" borderId="0" xfId="1" applyNumberFormat="1" applyFont="1"/>
    <xf numFmtId="1" fontId="10" fillId="0" borderId="0" xfId="1" applyNumberFormat="1" applyFont="1"/>
    <xf numFmtId="1" fontId="4" fillId="0" borderId="0" xfId="1" applyNumberFormat="1" applyFont="1" applyAlignment="1">
      <alignment horizontal="center" vertical="center"/>
    </xf>
    <xf numFmtId="1" fontId="32" fillId="11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Border="1" applyAlignment="1" applyProtection="1">
      <alignment horizontal="center" vertical="center"/>
      <protection locked="0"/>
    </xf>
    <xf numFmtId="1" fontId="15" fillId="0" borderId="0" xfId="1" applyNumberFormat="1" applyFont="1" applyAlignment="1">
      <alignment horizontal="center" vertical="center"/>
    </xf>
    <xf numFmtId="1" fontId="15" fillId="0" borderId="0" xfId="1" applyNumberFormat="1" applyFont="1"/>
    <xf numFmtId="1" fontId="11" fillId="0" borderId="0" xfId="0" applyNumberFormat="1" applyFont="1" applyAlignment="1">
      <alignment horizontal="center" vertical="center"/>
    </xf>
    <xf numFmtId="0" fontId="15" fillId="0" borderId="28" xfId="1" applyFont="1" applyBorder="1"/>
    <xf numFmtId="0" fontId="15" fillId="0" borderId="0" xfId="1" applyFont="1" applyProtection="1">
      <protection locked="0"/>
    </xf>
    <xf numFmtId="1" fontId="13" fillId="0" borderId="1" xfId="1" applyNumberFormat="1" applyFont="1" applyBorder="1"/>
    <xf numFmtId="0" fontId="13" fillId="0" borderId="1" xfId="1" applyFont="1" applyBorder="1" applyAlignment="1">
      <alignment horizontal="center"/>
    </xf>
    <xf numFmtId="0" fontId="15" fillId="0" borderId="32" xfId="1" applyFont="1" applyBorder="1" applyAlignment="1">
      <alignment vertical="center"/>
    </xf>
    <xf numFmtId="0" fontId="15" fillId="0" borderId="6" xfId="1" applyFont="1" applyBorder="1" applyAlignment="1" applyProtection="1">
      <alignment horizontal="center" vertical="center" wrapText="1"/>
      <protection locked="0"/>
    </xf>
    <xf numFmtId="1" fontId="15" fillId="0" borderId="6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 vertical="center" indent="1"/>
    </xf>
    <xf numFmtId="0" fontId="15" fillId="0" borderId="6" xfId="1" applyFont="1" applyBorder="1" applyAlignment="1" applyProtection="1">
      <alignment horizontal="center" vertical="center"/>
      <protection locked="0"/>
    </xf>
    <xf numFmtId="0" fontId="15" fillId="0" borderId="36" xfId="1" applyFont="1" applyBorder="1" applyAlignment="1">
      <alignment horizontal="center" vertical="center"/>
    </xf>
    <xf numFmtId="0" fontId="15" fillId="0" borderId="32" xfId="1" applyFont="1" applyBorder="1" applyAlignment="1">
      <alignment horizontal="left" vertical="center"/>
    </xf>
    <xf numFmtId="0" fontId="15" fillId="0" borderId="28" xfId="1" applyFont="1" applyBorder="1" applyAlignment="1" applyProtection="1">
      <alignment horizontal="center" vertical="center" wrapText="1"/>
      <protection locked="0"/>
    </xf>
    <xf numFmtId="1" fontId="15" fillId="0" borderId="28" xfId="1" applyNumberFormat="1" applyFont="1" applyBorder="1" applyAlignment="1">
      <alignment horizontal="center" vertical="center" wrapText="1"/>
    </xf>
    <xf numFmtId="0" fontId="34" fillId="0" borderId="6" xfId="2" applyFont="1" applyBorder="1" applyAlignment="1" applyProtection="1">
      <alignment horizontal="center" vertical="center"/>
      <protection locked="0"/>
    </xf>
    <xf numFmtId="1" fontId="15" fillId="0" borderId="6" xfId="1" applyNumberFormat="1" applyFont="1" applyBorder="1" applyAlignment="1">
      <alignment horizontal="center"/>
    </xf>
    <xf numFmtId="0" fontId="15" fillId="0" borderId="36" xfId="1" applyFont="1" applyBorder="1" applyAlignment="1">
      <alignment horizontal="center"/>
    </xf>
    <xf numFmtId="0" fontId="15" fillId="0" borderId="33" xfId="1" applyFont="1" applyBorder="1"/>
    <xf numFmtId="0" fontId="28" fillId="0" borderId="0" xfId="1" applyFont="1" applyAlignment="1">
      <alignment horizontal="center"/>
    </xf>
    <xf numFmtId="9" fontId="29" fillId="2" borderId="0" xfId="1" applyNumberFormat="1" applyFont="1" applyFill="1"/>
    <xf numFmtId="0" fontId="24" fillId="0" borderId="0" xfId="1" applyFont="1" applyAlignment="1">
      <alignment vertical="center"/>
    </xf>
    <xf numFmtId="0" fontId="24" fillId="0" borderId="33" xfId="1" applyFont="1" applyBorder="1" applyAlignment="1">
      <alignment vertical="center"/>
    </xf>
    <xf numFmtId="0" fontId="28" fillId="0" borderId="0" xfId="1" applyFont="1" applyAlignment="1">
      <alignment horizontal="left" vertical="center" indent="1"/>
    </xf>
    <xf numFmtId="0" fontId="15" fillId="0" borderId="17" xfId="1" applyFont="1" applyBorder="1" applyAlignment="1">
      <alignment horizontal="left" vertical="center"/>
    </xf>
    <xf numFmtId="0" fontId="24" fillId="0" borderId="18" xfId="1" applyFont="1" applyBorder="1" applyAlignment="1">
      <alignment horizontal="center"/>
    </xf>
    <xf numFmtId="165" fontId="24" fillId="0" borderId="0" xfId="1" applyNumberFormat="1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1" fontId="15" fillId="3" borderId="0" xfId="1" applyNumberFormat="1" applyFont="1" applyFill="1" applyAlignment="1">
      <alignment horizontal="center"/>
    </xf>
    <xf numFmtId="0" fontId="15" fillId="3" borderId="18" xfId="1" applyFont="1" applyFill="1" applyBorder="1" applyAlignment="1">
      <alignment horizontal="center"/>
    </xf>
    <xf numFmtId="0" fontId="34" fillId="0" borderId="0" xfId="1" applyFont="1" applyAlignment="1">
      <alignment horizontal="center"/>
    </xf>
    <xf numFmtId="1" fontId="15" fillId="0" borderId="0" xfId="1" applyNumberFormat="1" applyFont="1" applyAlignment="1">
      <alignment horizontal="center"/>
    </xf>
    <xf numFmtId="0" fontId="35" fillId="0" borderId="0" xfId="1" applyFont="1"/>
    <xf numFmtId="0" fontId="35" fillId="0" borderId="17" xfId="1" applyFont="1" applyBorder="1"/>
    <xf numFmtId="9" fontId="29" fillId="0" borderId="0" xfId="1" applyNumberFormat="1" applyFont="1"/>
    <xf numFmtId="0" fontId="15" fillId="0" borderId="6" xfId="1" applyFont="1" applyBorder="1" applyAlignment="1" applyProtection="1">
      <alignment vertical="center"/>
      <protection locked="0"/>
    </xf>
    <xf numFmtId="0" fontId="24" fillId="0" borderId="2" xfId="1" applyFont="1" applyBorder="1"/>
    <xf numFmtId="0" fontId="24" fillId="0" borderId="3" xfId="1" applyFont="1" applyBorder="1"/>
    <xf numFmtId="0" fontId="24" fillId="0" borderId="4" xfId="1" applyFont="1" applyBorder="1"/>
    <xf numFmtId="165" fontId="15" fillId="0" borderId="6" xfId="1" applyNumberFormat="1" applyFont="1" applyBorder="1" applyAlignment="1" applyProtection="1">
      <alignment vertical="center"/>
      <protection locked="0"/>
    </xf>
    <xf numFmtId="0" fontId="5" fillId="0" borderId="17" xfId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27" fillId="15" borderId="6" xfId="0" applyFont="1" applyFill="1" applyBorder="1"/>
    <xf numFmtId="0" fontId="24" fillId="0" borderId="17" xfId="1" applyFont="1" applyBorder="1"/>
    <xf numFmtId="0" fontId="27" fillId="0" borderId="0" xfId="1" applyFont="1"/>
    <xf numFmtId="1" fontId="27" fillId="0" borderId="0" xfId="1" applyNumberFormat="1" applyFont="1" applyAlignment="1">
      <alignment horizontal="center"/>
    </xf>
    <xf numFmtId="0" fontId="27" fillId="0" borderId="0" xfId="1" applyFont="1" applyAlignment="1">
      <alignment horizontal="center"/>
    </xf>
    <xf numFmtId="0" fontId="27" fillId="0" borderId="18" xfId="1" applyFont="1" applyBorder="1"/>
    <xf numFmtId="0" fontId="15" fillId="0" borderId="17" xfId="1" applyFont="1" applyBorder="1" applyAlignment="1">
      <alignment vertical="center"/>
    </xf>
    <xf numFmtId="0" fontId="15" fillId="0" borderId="18" xfId="1" applyFont="1" applyBorder="1"/>
    <xf numFmtId="9" fontId="29" fillId="0" borderId="0" xfId="1" applyNumberFormat="1" applyFont="1" applyAlignment="1">
      <alignment horizontal="center"/>
    </xf>
    <xf numFmtId="0" fontId="24" fillId="0" borderId="18" xfId="1" applyFont="1" applyBorder="1" applyAlignment="1">
      <alignment horizontal="center" vertical="center"/>
    </xf>
    <xf numFmtId="0" fontId="37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0" fillId="0" borderId="17" xfId="0" applyFont="1" applyBorder="1"/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3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2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33" fillId="0" borderId="1" xfId="0" applyFont="1" applyBorder="1"/>
    <xf numFmtId="0" fontId="10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38" fillId="0" borderId="17" xfId="1" applyFont="1" applyBorder="1"/>
    <xf numFmtId="167" fontId="10" fillId="4" borderId="6" xfId="1" applyNumberFormat="1" applyFont="1" applyFill="1" applyBorder="1" applyAlignment="1" applyProtection="1">
      <alignment horizontal="center"/>
      <protection locked="0"/>
    </xf>
    <xf numFmtId="167" fontId="10" fillId="5" borderId="6" xfId="1" applyNumberFormat="1" applyFont="1" applyFill="1" applyBorder="1" applyAlignment="1" applyProtection="1">
      <alignment horizontal="center"/>
      <protection locked="0"/>
    </xf>
    <xf numFmtId="167" fontId="10" fillId="6" borderId="4" xfId="1" applyNumberFormat="1" applyFont="1" applyFill="1" applyBorder="1" applyAlignment="1" applyProtection="1">
      <alignment horizontal="center"/>
      <protection locked="0"/>
    </xf>
    <xf numFmtId="167" fontId="10" fillId="6" borderId="6" xfId="1" applyNumberFormat="1" applyFont="1" applyFill="1" applyBorder="1" applyAlignment="1" applyProtection="1">
      <alignment horizontal="center"/>
      <protection locked="0"/>
    </xf>
    <xf numFmtId="167" fontId="10" fillId="7" borderId="6" xfId="1" applyNumberFormat="1" applyFont="1" applyFill="1" applyBorder="1" applyAlignment="1" applyProtection="1">
      <alignment horizontal="center"/>
      <protection locked="0"/>
    </xf>
    <xf numFmtId="167" fontId="10" fillId="4" borderId="20" xfId="1" applyNumberFormat="1" applyFont="1" applyFill="1" applyBorder="1" applyAlignment="1" applyProtection="1">
      <alignment horizontal="center"/>
      <protection locked="0"/>
    </xf>
    <xf numFmtId="0" fontId="26" fillId="0" borderId="6" xfId="1" applyFont="1" applyBorder="1" applyAlignment="1" applyProtection="1">
      <alignment horizontal="center"/>
      <protection locked="0"/>
    </xf>
    <xf numFmtId="167" fontId="10" fillId="5" borderId="20" xfId="1" applyNumberFormat="1" applyFont="1" applyFill="1" applyBorder="1" applyAlignment="1" applyProtection="1">
      <alignment horizontal="center"/>
      <protection locked="0"/>
    </xf>
    <xf numFmtId="0" fontId="5" fillId="0" borderId="6" xfId="1" applyFont="1" applyBorder="1" applyProtection="1"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28" fillId="0" borderId="17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18" xfId="1" applyFont="1" applyBorder="1" applyAlignment="1">
      <alignment horizontal="center" vertical="center"/>
    </xf>
    <xf numFmtId="2" fontId="39" fillId="0" borderId="0" xfId="1" applyNumberFormat="1" applyFont="1"/>
    <xf numFmtId="2" fontId="41" fillId="0" borderId="0" xfId="1" applyNumberFormat="1" applyFont="1"/>
    <xf numFmtId="2" fontId="42" fillId="0" borderId="0" xfId="1" applyNumberFormat="1" applyFont="1"/>
    <xf numFmtId="2" fontId="42" fillId="13" borderId="0" xfId="0" applyNumberFormat="1" applyFont="1" applyFill="1"/>
    <xf numFmtId="2" fontId="40" fillId="0" borderId="0" xfId="1" applyNumberFormat="1" applyFont="1"/>
    <xf numFmtId="2" fontId="40" fillId="0" borderId="0" xfId="0" applyNumberFormat="1" applyFont="1"/>
    <xf numFmtId="2" fontId="42" fillId="0" borderId="0" xfId="0" applyNumberFormat="1" applyFont="1"/>
    <xf numFmtId="0" fontId="10" fillId="0" borderId="6" xfId="0" applyFont="1" applyBorder="1" applyAlignment="1" applyProtection="1">
      <alignment horizontal="center" vertical="center"/>
      <protection locked="0"/>
    </xf>
    <xf numFmtId="0" fontId="15" fillId="0" borderId="6" xfId="1" applyFont="1" applyBorder="1"/>
    <xf numFmtId="1" fontId="13" fillId="0" borderId="0" xfId="1" applyNumberFormat="1" applyFont="1"/>
    <xf numFmtId="9" fontId="34" fillId="0" borderId="0" xfId="1" applyNumberFormat="1" applyFont="1"/>
    <xf numFmtId="9" fontId="10" fillId="0" borderId="6" xfId="1" applyNumberFormat="1" applyFont="1" applyBorder="1" applyAlignment="1">
      <alignment horizontal="center"/>
    </xf>
    <xf numFmtId="1" fontId="40" fillId="0" borderId="0" xfId="1" applyNumberFormat="1" applyFont="1"/>
    <xf numFmtId="1" fontId="40" fillId="0" borderId="0" xfId="1" applyNumberFormat="1" applyFont="1" applyAlignment="1">
      <alignment horizontal="right"/>
    </xf>
    <xf numFmtId="1" fontId="40" fillId="0" borderId="0" xfId="1" applyNumberFormat="1" applyFont="1" applyAlignment="1">
      <alignment horizontal="center"/>
    </xf>
    <xf numFmtId="9" fontId="40" fillId="0" borderId="0" xfId="1" applyNumberFormat="1" applyFont="1"/>
    <xf numFmtId="1" fontId="39" fillId="0" borderId="0" xfId="1" applyNumberFormat="1" applyFont="1"/>
    <xf numFmtId="1" fontId="39" fillId="0" borderId="0" xfId="1" applyNumberFormat="1" applyFont="1" applyAlignment="1">
      <alignment horizontal="right"/>
    </xf>
    <xf numFmtId="1" fontId="39" fillId="0" borderId="0" xfId="1" applyNumberFormat="1" applyFont="1" applyAlignment="1">
      <alignment horizontal="center"/>
    </xf>
    <xf numFmtId="9" fontId="39" fillId="0" borderId="0" xfId="1" applyNumberFormat="1" applyFont="1"/>
    <xf numFmtId="9" fontId="39" fillId="0" borderId="0" xfId="1" applyNumberFormat="1" applyFont="1" applyAlignment="1">
      <alignment vertical="center"/>
    </xf>
    <xf numFmtId="0" fontId="44" fillId="0" borderId="0" xfId="1" applyFont="1"/>
    <xf numFmtId="1" fontId="44" fillId="0" borderId="0" xfId="1" applyNumberFormat="1" applyFont="1" applyAlignment="1">
      <alignment horizontal="center"/>
    </xf>
    <xf numFmtId="0" fontId="44" fillId="0" borderId="0" xfId="1" applyFont="1" applyAlignment="1">
      <alignment horizontal="center"/>
    </xf>
    <xf numFmtId="2" fontId="45" fillId="0" borderId="0" xfId="1" applyNumberFormat="1" applyFont="1"/>
    <xf numFmtId="0" fontId="46" fillId="0" borderId="0" xfId="1" applyFont="1"/>
    <xf numFmtId="0" fontId="47" fillId="0" borderId="1" xfId="1" applyFont="1" applyBorder="1" applyAlignment="1">
      <alignment horizontal="center"/>
    </xf>
    <xf numFmtId="1" fontId="47" fillId="0" borderId="1" xfId="1" applyNumberFormat="1" applyFont="1" applyBorder="1" applyAlignment="1">
      <alignment horizontal="center"/>
    </xf>
    <xf numFmtId="0" fontId="44" fillId="0" borderId="1" xfId="1" applyFont="1" applyBorder="1" applyAlignment="1">
      <alignment horizontal="center"/>
    </xf>
    <xf numFmtId="0" fontId="44" fillId="0" borderId="1" xfId="1" applyFont="1" applyBorder="1"/>
    <xf numFmtId="0" fontId="44" fillId="0" borderId="17" xfId="1" applyFont="1" applyBorder="1"/>
    <xf numFmtId="0" fontId="44" fillId="0" borderId="18" xfId="1" applyFont="1" applyBorder="1"/>
    <xf numFmtId="0" fontId="19" fillId="0" borderId="17" xfId="1" applyFont="1" applyBorder="1" applyAlignment="1">
      <alignment horizontal="center"/>
    </xf>
    <xf numFmtId="0" fontId="20" fillId="0" borderId="6" xfId="1" applyFont="1" applyBorder="1" applyProtection="1">
      <protection locked="0"/>
    </xf>
    <xf numFmtId="1" fontId="20" fillId="0" borderId="6" xfId="1" applyNumberFormat="1" applyFont="1" applyBorder="1" applyAlignment="1" applyProtection="1">
      <alignment horizontal="center"/>
      <protection locked="0"/>
    </xf>
    <xf numFmtId="0" fontId="20" fillId="0" borderId="0" xfId="1" applyFont="1" applyAlignment="1">
      <alignment horizontal="center"/>
    </xf>
    <xf numFmtId="0" fontId="48" fillId="0" borderId="6" xfId="0" applyFont="1" applyBorder="1" applyProtection="1">
      <protection locked="0"/>
    </xf>
    <xf numFmtId="2" fontId="49" fillId="13" borderId="0" xfId="0" applyNumberFormat="1" applyFont="1" applyFill="1"/>
    <xf numFmtId="0" fontId="50" fillId="0" borderId="0" xfId="1" applyFont="1"/>
    <xf numFmtId="0" fontId="50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44" fillId="0" borderId="17" xfId="1" applyFont="1" applyBorder="1" applyAlignment="1">
      <alignment vertical="center"/>
    </xf>
    <xf numFmtId="0" fontId="44" fillId="0" borderId="0" xfId="1" applyFont="1" applyAlignment="1">
      <alignment vertical="center"/>
    </xf>
    <xf numFmtId="1" fontId="44" fillId="0" borderId="0" xfId="1" applyNumberFormat="1" applyFont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46" fillId="0" borderId="0" xfId="1" applyFont="1" applyAlignment="1">
      <alignment horizontal="center"/>
    </xf>
    <xf numFmtId="0" fontId="46" fillId="0" borderId="18" xfId="1" applyFont="1" applyBorder="1"/>
    <xf numFmtId="0" fontId="44" fillId="0" borderId="32" xfId="1" applyFont="1" applyBorder="1"/>
    <xf numFmtId="0" fontId="44" fillId="0" borderId="33" xfId="1" applyFont="1" applyBorder="1"/>
    <xf numFmtId="0" fontId="47" fillId="0" borderId="0" xfId="1" applyFont="1" applyAlignment="1">
      <alignment horizontal="left" vertical="center"/>
    </xf>
    <xf numFmtId="0" fontId="44" fillId="0" borderId="0" xfId="1" applyFont="1" applyAlignment="1">
      <alignment horizontal="left" vertical="center"/>
    </xf>
    <xf numFmtId="1" fontId="44" fillId="0" borderId="0" xfId="1" applyNumberFormat="1" applyFont="1" applyAlignment="1">
      <alignment horizontal="left" vertical="center"/>
    </xf>
    <xf numFmtId="0" fontId="51" fillId="0" borderId="0" xfId="1" applyFont="1" applyAlignment="1">
      <alignment horizontal="center"/>
    </xf>
    <xf numFmtId="1" fontId="44" fillId="0" borderId="0" xfId="1" applyNumberFormat="1" applyFont="1" applyAlignment="1">
      <alignment vertical="center"/>
    </xf>
    <xf numFmtId="0" fontId="47" fillId="0" borderId="0" xfId="1" applyFont="1" applyAlignment="1">
      <alignment horizontal="center"/>
    </xf>
    <xf numFmtId="0" fontId="44" fillId="0" borderId="32" xfId="1" applyFont="1" applyBorder="1" applyAlignment="1">
      <alignment horizontal="left"/>
    </xf>
    <xf numFmtId="0" fontId="44" fillId="0" borderId="33" xfId="1" applyFont="1" applyBorder="1" applyAlignment="1">
      <alignment horizontal="center"/>
    </xf>
    <xf numFmtId="0" fontId="52" fillId="0" borderId="17" xfId="1" applyFont="1" applyBorder="1"/>
    <xf numFmtId="0" fontId="52" fillId="0" borderId="0" xfId="1" applyFont="1"/>
    <xf numFmtId="1" fontId="52" fillId="0" borderId="0" xfId="1" applyNumberFormat="1" applyFont="1" applyAlignment="1">
      <alignment horizontal="center"/>
    </xf>
    <xf numFmtId="0" fontId="52" fillId="0" borderId="0" xfId="1" applyFont="1" applyAlignment="1">
      <alignment horizontal="center"/>
    </xf>
    <xf numFmtId="0" fontId="52" fillId="0" borderId="18" xfId="1" applyFont="1" applyBorder="1"/>
    <xf numFmtId="1" fontId="44" fillId="0" borderId="0" xfId="1" applyNumberFormat="1" applyFont="1"/>
    <xf numFmtId="0" fontId="53" fillId="0" borderId="0" xfId="1" applyFont="1"/>
    <xf numFmtId="0" fontId="47" fillId="0" borderId="0" xfId="1" applyFont="1"/>
    <xf numFmtId="0" fontId="47" fillId="0" borderId="17" xfId="1" applyFont="1" applyBorder="1"/>
    <xf numFmtId="0" fontId="44" fillId="0" borderId="0" xfId="1" applyFont="1" applyAlignment="1">
      <alignment horizontal="right" vertical="center"/>
    </xf>
    <xf numFmtId="0" fontId="44" fillId="0" borderId="0" xfId="1" applyFont="1" applyAlignment="1" applyProtection="1">
      <alignment horizontal="center" vertical="center"/>
      <protection locked="0"/>
    </xf>
    <xf numFmtId="0" fontId="44" fillId="0" borderId="18" xfId="1" applyFont="1" applyBorder="1" applyAlignment="1" applyProtection="1">
      <alignment horizontal="center" vertical="center"/>
      <protection locked="0"/>
    </xf>
    <xf numFmtId="0" fontId="46" fillId="0" borderId="0" xfId="1" applyFont="1" applyAlignment="1">
      <alignment horizontal="center" vertical="center"/>
    </xf>
    <xf numFmtId="0" fontId="51" fillId="0" borderId="17" xfId="1" applyFont="1" applyBorder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54" fillId="0" borderId="0" xfId="1" applyFont="1" applyAlignment="1">
      <alignment horizontal="center" vertical="center"/>
    </xf>
    <xf numFmtId="0" fontId="54" fillId="0" borderId="8" xfId="1" applyFont="1" applyBorder="1" applyAlignment="1">
      <alignment horizontal="center" vertical="center"/>
    </xf>
    <xf numFmtId="0" fontId="51" fillId="0" borderId="18" xfId="1" applyFont="1" applyBorder="1" applyAlignment="1">
      <alignment horizontal="center" vertical="center"/>
    </xf>
    <xf numFmtId="2" fontId="45" fillId="0" borderId="0" xfId="0" applyNumberFormat="1" applyFont="1"/>
    <xf numFmtId="1" fontId="51" fillId="0" borderId="0" xfId="1" applyNumberFormat="1" applyFont="1" applyAlignment="1">
      <alignment horizontal="center" vertical="center"/>
    </xf>
    <xf numFmtId="9" fontId="46" fillId="0" borderId="0" xfId="1" applyNumberFormat="1" applyFont="1" applyAlignment="1">
      <alignment horizontal="center"/>
    </xf>
    <xf numFmtId="1" fontId="47" fillId="0" borderId="0" xfId="1" applyNumberFormat="1" applyFont="1" applyAlignment="1">
      <alignment horizontal="center"/>
    </xf>
    <xf numFmtId="0" fontId="47" fillId="0" borderId="0" xfId="1" applyFont="1" applyAlignment="1">
      <alignment vertical="center"/>
    </xf>
    <xf numFmtId="0" fontId="51" fillId="0" borderId="0" xfId="1" applyFont="1" applyAlignment="1">
      <alignment vertical="center"/>
    </xf>
    <xf numFmtId="0" fontId="53" fillId="0" borderId="0" xfId="1" applyFont="1" applyAlignment="1">
      <alignment horizontal="center" vertical="center"/>
    </xf>
    <xf numFmtId="0" fontId="47" fillId="0" borderId="0" xfId="1" applyFont="1" applyAlignment="1">
      <alignment horizontal="right"/>
    </xf>
    <xf numFmtId="0" fontId="54" fillId="0" borderId="0" xfId="1" applyFont="1" applyAlignment="1">
      <alignment horizontal="center"/>
    </xf>
    <xf numFmtId="14" fontId="10" fillId="0" borderId="2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center"/>
    </xf>
    <xf numFmtId="0" fontId="15" fillId="0" borderId="11" xfId="1" applyFont="1" applyBorder="1" applyAlignment="1">
      <alignment horizontal="left"/>
    </xf>
    <xf numFmtId="0" fontId="0" fillId="0" borderId="0" xfId="0" applyAlignment="1">
      <alignment horizontal="left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left" vertical="top" wrapText="1"/>
      <protection locked="0"/>
    </xf>
    <xf numFmtId="0" fontId="5" fillId="0" borderId="3" xfId="1" applyFont="1" applyBorder="1" applyAlignment="1" applyProtection="1">
      <alignment horizontal="left" vertical="top" wrapText="1"/>
      <protection locked="0"/>
    </xf>
    <xf numFmtId="0" fontId="5" fillId="0" borderId="4" xfId="1" applyFont="1" applyBorder="1" applyAlignment="1" applyProtection="1">
      <alignment horizontal="left" vertical="top" wrapText="1"/>
      <protection locked="0"/>
    </xf>
    <xf numFmtId="0" fontId="7" fillId="0" borderId="0" xfId="1" applyFont="1" applyAlignment="1">
      <alignment horizontal="right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4" fontId="10" fillId="0" borderId="2" xfId="0" applyNumberFormat="1" applyFont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right"/>
    </xf>
    <xf numFmtId="1" fontId="19" fillId="2" borderId="0" xfId="1" applyNumberFormat="1" applyFont="1" applyFill="1" applyAlignment="1">
      <alignment horizontal="center"/>
    </xf>
    <xf numFmtId="0" fontId="19" fillId="2" borderId="0" xfId="1" applyFont="1" applyFill="1" applyAlignment="1">
      <alignment horizontal="center"/>
    </xf>
    <xf numFmtId="9" fontId="21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27" fillId="15" borderId="28" xfId="0" applyFont="1" applyFill="1" applyBorder="1" applyAlignment="1">
      <alignment horizontal="center" vertical="center" wrapText="1"/>
    </xf>
    <xf numFmtId="0" fontId="27" fillId="15" borderId="46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>
      <alignment horizontal="right"/>
    </xf>
    <xf numFmtId="0" fontId="27" fillId="0" borderId="9" xfId="0" applyFont="1" applyBorder="1" applyAlignment="1">
      <alignment horizontal="right"/>
    </xf>
    <xf numFmtId="1" fontId="27" fillId="0" borderId="6" xfId="0" applyNumberFormat="1" applyFont="1" applyBorder="1" applyAlignment="1">
      <alignment horizont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27" fillId="2" borderId="0" xfId="0" applyFont="1" applyFill="1" applyAlignment="1">
      <alignment horizontal="center"/>
    </xf>
    <xf numFmtId="0" fontId="27" fillId="2" borderId="18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27" fillId="0" borderId="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4" fillId="14" borderId="0" xfId="1" applyFont="1" applyFill="1" applyAlignment="1">
      <alignment horizontal="center" vertical="center"/>
    </xf>
    <xf numFmtId="0" fontId="24" fillId="14" borderId="18" xfId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28" fillId="0" borderId="17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1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37" xfId="1" applyFont="1" applyBorder="1" applyAlignment="1" applyProtection="1">
      <alignment horizontal="left" vertical="center"/>
      <protection locked="0"/>
    </xf>
    <xf numFmtId="0" fontId="5" fillId="0" borderId="38" xfId="1" applyFont="1" applyBorder="1" applyAlignment="1" applyProtection="1">
      <alignment horizontal="left" vertical="center"/>
      <protection locked="0"/>
    </xf>
    <xf numFmtId="0" fontId="5" fillId="0" borderId="39" xfId="1" applyFont="1" applyBorder="1" applyAlignment="1" applyProtection="1">
      <alignment horizontal="left" vertical="center"/>
      <protection locked="0"/>
    </xf>
    <xf numFmtId="0" fontId="8" fillId="0" borderId="38" xfId="1" applyFont="1" applyBorder="1" applyAlignment="1" applyProtection="1">
      <alignment horizontal="left" vertical="center"/>
      <protection locked="0"/>
    </xf>
    <xf numFmtId="0" fontId="8" fillId="0" borderId="39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36" fillId="0" borderId="0" xfId="1" applyFont="1" applyAlignment="1">
      <alignment horizontal="center"/>
    </xf>
    <xf numFmtId="9" fontId="36" fillId="0" borderId="0" xfId="1" applyNumberFormat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34" xfId="1" applyFont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8" fillId="14" borderId="1" xfId="1" applyFont="1" applyFill="1" applyBorder="1" applyAlignment="1">
      <alignment horizontal="center" vertical="center"/>
    </xf>
    <xf numFmtId="0" fontId="8" fillId="14" borderId="41" xfId="1" applyFont="1" applyFill="1" applyBorder="1" applyAlignment="1">
      <alignment horizontal="center" vertical="center"/>
    </xf>
    <xf numFmtId="9" fontId="29" fillId="0" borderId="0" xfId="1" applyNumberFormat="1" applyFont="1" applyAlignment="1">
      <alignment horizontal="center"/>
    </xf>
    <xf numFmtId="0" fontId="8" fillId="0" borderId="2" xfId="1" applyFont="1" applyBorder="1" applyAlignment="1">
      <alignment horizontal="left"/>
    </xf>
    <xf numFmtId="0" fontId="24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0" fontId="24" fillId="0" borderId="17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165" fontId="15" fillId="0" borderId="42" xfId="1" applyNumberFormat="1" applyFont="1" applyBorder="1" applyAlignment="1" applyProtection="1">
      <alignment horizontal="center" vertical="center"/>
      <protection locked="0"/>
    </xf>
    <xf numFmtId="165" fontId="15" fillId="0" borderId="6" xfId="1" applyNumberFormat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left" vertical="center"/>
      <protection locked="0"/>
    </xf>
    <xf numFmtId="0" fontId="15" fillId="0" borderId="2" xfId="1" applyFont="1" applyBorder="1" applyAlignment="1" applyProtection="1">
      <alignment horizontal="left" vertical="center"/>
      <protection locked="0"/>
    </xf>
    <xf numFmtId="0" fontId="15" fillId="0" borderId="3" xfId="1" applyFont="1" applyBorder="1" applyAlignment="1" applyProtection="1">
      <alignment horizontal="left" vertical="center"/>
      <protection locked="0"/>
    </xf>
    <xf numFmtId="0" fontId="15" fillId="0" borderId="4" xfId="1" applyFont="1" applyBorder="1" applyAlignment="1" applyProtection="1">
      <alignment horizontal="left" vertical="center"/>
      <protection locked="0"/>
    </xf>
    <xf numFmtId="0" fontId="24" fillId="0" borderId="2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0" fontId="27" fillId="0" borderId="42" xfId="0" applyFont="1" applyBorder="1" applyAlignment="1">
      <alignment horizontal="center" vertical="center" wrapText="1"/>
    </xf>
    <xf numFmtId="0" fontId="19" fillId="14" borderId="0" xfId="1" applyFont="1" applyFill="1" applyAlignment="1">
      <alignment horizontal="center" vertical="center"/>
    </xf>
    <xf numFmtId="0" fontId="19" fillId="14" borderId="18" xfId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10" fillId="0" borderId="17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27" fillId="0" borderId="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164" fontId="8" fillId="0" borderId="2" xfId="1" applyNumberFormat="1" applyFont="1" applyBorder="1" applyAlignment="1" applyProtection="1">
      <alignment horizontal="left" vertical="center"/>
      <protection locked="0"/>
    </xf>
    <xf numFmtId="164" fontId="8" fillId="0" borderId="3" xfId="1" applyNumberFormat="1" applyFont="1" applyBorder="1" applyAlignment="1" applyProtection="1">
      <alignment horizontal="left" vertical="center"/>
      <protection locked="0"/>
    </xf>
    <xf numFmtId="164" fontId="8" fillId="0" borderId="4" xfId="1" applyNumberFormat="1" applyFont="1" applyBorder="1" applyAlignment="1" applyProtection="1">
      <alignment horizontal="left" vertical="center"/>
      <protection locked="0"/>
    </xf>
    <xf numFmtId="1" fontId="4" fillId="0" borderId="2" xfId="1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1" fontId="4" fillId="0" borderId="19" xfId="1" applyNumberFormat="1" applyFont="1" applyBorder="1" applyAlignment="1">
      <alignment horizontal="center" vertical="center"/>
    </xf>
    <xf numFmtId="9" fontId="8" fillId="0" borderId="2" xfId="1" applyNumberFormat="1" applyFont="1" applyBorder="1" applyAlignment="1">
      <alignment horizontal="center" vertical="center"/>
    </xf>
    <xf numFmtId="9" fontId="8" fillId="0" borderId="3" xfId="1" applyNumberFormat="1" applyFont="1" applyBorder="1" applyAlignment="1">
      <alignment horizontal="center" vertical="center"/>
    </xf>
    <xf numFmtId="9" fontId="8" fillId="0" borderId="19" xfId="1" applyNumberFormat="1" applyFont="1" applyBorder="1" applyAlignment="1">
      <alignment horizontal="center" vertical="center"/>
    </xf>
    <xf numFmtId="0" fontId="54" fillId="0" borderId="0" xfId="1" applyFont="1" applyAlignment="1">
      <alignment horizontal="center"/>
    </xf>
    <xf numFmtId="0" fontId="51" fillId="0" borderId="0" xfId="1" applyFont="1"/>
    <xf numFmtId="0" fontId="8" fillId="0" borderId="2" xfId="1" applyFont="1" applyBorder="1" applyAlignment="1" applyProtection="1">
      <alignment horizontal="left" vertical="center"/>
      <protection locked="0"/>
    </xf>
    <xf numFmtId="0" fontId="8" fillId="0" borderId="3" xfId="1" applyFont="1" applyBorder="1" applyAlignment="1" applyProtection="1">
      <alignment horizontal="left" vertical="center"/>
      <protection locked="0"/>
    </xf>
    <xf numFmtId="0" fontId="8" fillId="0" borderId="19" xfId="1" applyFont="1" applyBorder="1" applyAlignment="1" applyProtection="1">
      <alignment horizontal="left" vertical="center"/>
      <protection locked="0"/>
    </xf>
    <xf numFmtId="0" fontId="10" fillId="0" borderId="5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1" fontId="4" fillId="0" borderId="2" xfId="1" applyNumberFormat="1" applyFont="1" applyBorder="1" applyAlignment="1" applyProtection="1">
      <alignment horizontal="center" vertical="center"/>
      <protection locked="0"/>
    </xf>
    <xf numFmtId="1" fontId="4" fillId="0" borderId="3" xfId="1" applyNumberFormat="1" applyFont="1" applyBorder="1" applyAlignment="1" applyProtection="1">
      <alignment horizontal="center" vertical="center"/>
      <protection locked="0"/>
    </xf>
    <xf numFmtId="1" fontId="4" fillId="0" borderId="19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left"/>
    </xf>
    <xf numFmtId="0" fontId="5" fillId="0" borderId="7" xfId="1" applyFont="1" applyBorder="1" applyAlignment="1">
      <alignment horizontal="center" vertical="center"/>
    </xf>
    <xf numFmtId="0" fontId="14" fillId="0" borderId="10" xfId="1" applyFont="1" applyBorder="1" applyAlignment="1" applyProtection="1">
      <alignment horizontal="left" vertical="center"/>
      <protection locked="0"/>
    </xf>
    <xf numFmtId="0" fontId="14" fillId="0" borderId="5" xfId="1" applyFont="1" applyBorder="1" applyAlignment="1" applyProtection="1">
      <alignment horizontal="left" vertical="center"/>
      <protection locked="0"/>
    </xf>
    <xf numFmtId="0" fontId="14" fillId="0" borderId="9" xfId="1" applyFont="1" applyBorder="1" applyAlignment="1" applyProtection="1">
      <alignment horizontal="left" vertical="center"/>
      <protection locked="0"/>
    </xf>
    <xf numFmtId="0" fontId="14" fillId="0" borderId="11" xfId="1" applyFont="1" applyBorder="1" applyAlignment="1" applyProtection="1">
      <alignment horizontal="left" vertical="center"/>
      <protection locked="0"/>
    </xf>
    <xf numFmtId="0" fontId="14" fillId="0" borderId="0" xfId="1" applyFont="1" applyAlignment="1" applyProtection="1">
      <alignment horizontal="left" vertical="center"/>
      <protection locked="0"/>
    </xf>
    <xf numFmtId="0" fontId="14" fillId="0" borderId="7" xfId="1" applyFont="1" applyBorder="1" applyAlignment="1" applyProtection="1">
      <alignment horizontal="left" vertical="center"/>
      <protection locked="0"/>
    </xf>
    <xf numFmtId="0" fontId="14" fillId="0" borderId="12" xfId="1" applyFont="1" applyBorder="1" applyAlignment="1" applyProtection="1">
      <alignment horizontal="left" vertical="center"/>
      <protection locked="0"/>
    </xf>
    <xf numFmtId="0" fontId="14" fillId="0" borderId="8" xfId="1" applyFont="1" applyBorder="1" applyAlignment="1" applyProtection="1">
      <alignment horizontal="left" vertical="center"/>
      <protection locked="0"/>
    </xf>
    <xf numFmtId="0" fontId="14" fillId="0" borderId="13" xfId="1" applyFont="1" applyBorder="1" applyAlignment="1" applyProtection="1">
      <alignment horizontal="left" vertical="center"/>
      <protection locked="0"/>
    </xf>
    <xf numFmtId="0" fontId="15" fillId="0" borderId="32" xfId="1" applyFont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5" fillId="0" borderId="11" xfId="1" applyFont="1" applyBorder="1" applyAlignment="1">
      <alignment horizontal="left" vertical="center"/>
    </xf>
    <xf numFmtId="0" fontId="15" fillId="0" borderId="0" xfId="1" applyFont="1" applyAlignment="1">
      <alignment horizontal="left"/>
    </xf>
    <xf numFmtId="0" fontId="43" fillId="0" borderId="32" xfId="1" applyFont="1" applyBorder="1" applyAlignment="1">
      <alignment horizontal="justify" vertical="center" wrapText="1"/>
    </xf>
    <xf numFmtId="0" fontId="43" fillId="0" borderId="0" xfId="1" applyFont="1" applyAlignment="1">
      <alignment horizontal="justify" vertical="center" wrapText="1"/>
    </xf>
    <xf numFmtId="0" fontId="43" fillId="0" borderId="33" xfId="1" applyFont="1" applyBorder="1" applyAlignment="1">
      <alignment horizontal="justify" vertical="center" wrapText="1"/>
    </xf>
    <xf numFmtId="0" fontId="24" fillId="14" borderId="33" xfId="1" applyFont="1" applyFill="1" applyBorder="1" applyAlignment="1">
      <alignment horizontal="center" vertical="center"/>
    </xf>
    <xf numFmtId="9" fontId="29" fillId="2" borderId="0" xfId="1" applyNumberFormat="1" applyFont="1" applyFill="1" applyAlignment="1">
      <alignment horizontal="center"/>
    </xf>
    <xf numFmtId="0" fontId="8" fillId="0" borderId="35" xfId="1" applyFont="1" applyBorder="1" applyAlignment="1">
      <alignment horizontal="center"/>
    </xf>
    <xf numFmtId="0" fontId="8" fillId="0" borderId="25" xfId="1" applyFont="1" applyBorder="1" applyAlignment="1" applyProtection="1">
      <alignment horizontal="left" vertical="center"/>
      <protection locked="0"/>
    </xf>
    <xf numFmtId="0" fontId="8" fillId="0" borderId="26" xfId="1" applyFont="1" applyBorder="1" applyAlignment="1" applyProtection="1">
      <alignment horizontal="left" vertical="center"/>
      <protection locked="0"/>
    </xf>
    <xf numFmtId="0" fontId="8" fillId="0" borderId="27" xfId="1" applyFont="1" applyBorder="1" applyAlignment="1" applyProtection="1">
      <alignment horizontal="left" vertical="center"/>
      <protection locked="0"/>
    </xf>
    <xf numFmtId="0" fontId="3" fillId="0" borderId="32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6" xfId="1" applyFont="1" applyBorder="1" applyAlignment="1" applyProtection="1">
      <alignment horizontal="left" vertical="center"/>
      <protection locked="0"/>
    </xf>
    <xf numFmtId="0" fontId="8" fillId="0" borderId="20" xfId="1" applyFont="1" applyBorder="1" applyAlignment="1" applyProtection="1">
      <alignment horizontal="left" vertical="center"/>
      <protection locked="0"/>
    </xf>
    <xf numFmtId="166" fontId="3" fillId="0" borderId="24" xfId="4" quotePrefix="1" applyNumberFormat="1" applyFont="1" applyBorder="1" applyAlignment="1" applyProtection="1">
      <alignment horizontal="left" vertical="center"/>
      <protection locked="0"/>
    </xf>
    <xf numFmtId="0" fontId="28" fillId="0" borderId="32" xfId="1" applyFont="1" applyBorder="1" applyAlignment="1">
      <alignment horizontal="left" vertical="center"/>
    </xf>
    <xf numFmtId="0" fontId="28" fillId="0" borderId="0" xfId="1" applyFont="1" applyAlignment="1">
      <alignment horizontal="left" vertical="center"/>
    </xf>
    <xf numFmtId="0" fontId="15" fillId="0" borderId="32" xfId="1" applyFont="1" applyBorder="1" applyAlignment="1">
      <alignment horizontal="left"/>
    </xf>
    <xf numFmtId="1" fontId="5" fillId="8" borderId="0" xfId="1" applyNumberFormat="1" applyFont="1" applyFill="1" applyAlignment="1">
      <alignment horizontal="center"/>
    </xf>
    <xf numFmtId="1" fontId="5" fillId="8" borderId="18" xfId="1" applyNumberFormat="1" applyFont="1" applyFill="1" applyBorder="1" applyAlignment="1">
      <alignment horizontal="center"/>
    </xf>
    <xf numFmtId="9" fontId="3" fillId="0" borderId="26" xfId="1" applyNumberFormat="1" applyFont="1" applyBorder="1" applyAlignment="1">
      <alignment horizontal="center"/>
    </xf>
    <xf numFmtId="1" fontId="8" fillId="14" borderId="0" xfId="1" applyNumberFormat="1" applyFont="1" applyFill="1" applyAlignment="1">
      <alignment horizontal="center" vertical="center"/>
    </xf>
    <xf numFmtId="0" fontId="8" fillId="14" borderId="18" xfId="1" applyFont="1" applyFill="1" applyBorder="1" applyAlignment="1">
      <alignment horizontal="center" vertical="center"/>
    </xf>
    <xf numFmtId="0" fontId="8" fillId="0" borderId="43" xfId="1" applyFont="1" applyBorder="1" applyAlignment="1" applyProtection="1">
      <alignment horizontal="left" vertical="center"/>
      <protection locked="0"/>
    </xf>
    <xf numFmtId="0" fontId="8" fillId="0" borderId="44" xfId="1" applyFont="1" applyBorder="1" applyAlignment="1" applyProtection="1">
      <alignment horizontal="left" vertical="center"/>
      <protection locked="0"/>
    </xf>
    <xf numFmtId="0" fontId="8" fillId="0" borderId="45" xfId="1" applyFont="1" applyBorder="1" applyAlignment="1" applyProtection="1">
      <alignment horizontal="left" vertical="center"/>
      <protection locked="0"/>
    </xf>
    <xf numFmtId="0" fontId="15" fillId="0" borderId="32" xfId="1" applyFont="1" applyBorder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15" fillId="0" borderId="7" xfId="1" applyFont="1" applyBorder="1" applyAlignment="1">
      <alignment horizontal="left" vertical="center" wrapText="1"/>
    </xf>
  </cellXfs>
  <cellStyles count="5">
    <cellStyle name="Hyperlink 2" xfId="3" xr:uid="{80DE910B-3CF4-4904-BC76-C88A1BB0DE75}"/>
    <cellStyle name="Normal" xfId="0" builtinId="0"/>
    <cellStyle name="Normal 2 5" xfId="1" xr:uid="{9A35433D-BABD-4145-B8A9-9AAF15AEB2B2}"/>
    <cellStyle name="Normal 3" xfId="4" xr:uid="{E2C57E25-F288-4563-AE28-1E2257CD0FF6}"/>
    <cellStyle name="Normal 7 3" xfId="2" xr:uid="{8EDEF601-9896-4B24-B6CE-029E3992877A}"/>
  </cellStyles>
  <dxfs count="35">
    <dxf>
      <font>
        <b/>
        <i val="0"/>
        <color rgb="FF008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numFmt numFmtId="168" formatCode=";;;"/>
      <fill>
        <patternFill patternType="none"/>
      </fill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color rgb="FF008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8000"/>
      </font>
      <fill>
        <patternFill patternType="none">
          <bgColor auto="1"/>
        </patternFill>
      </fill>
    </dxf>
    <dxf>
      <numFmt numFmtId="168" formatCode=";;;"/>
      <fill>
        <patternFill patternType="none"/>
      </fill>
    </dxf>
    <dxf>
      <numFmt numFmtId="168" formatCode=";;;"/>
      <fill>
        <patternFill patternType="none"/>
      </fill>
    </dxf>
    <dxf>
      <font>
        <b/>
        <i val="0"/>
        <color rgb="FFFF0000"/>
      </font>
    </dxf>
    <dxf>
      <font>
        <b/>
        <i val="0"/>
        <color rgb="FF008000"/>
      </font>
    </dxf>
  </dxfs>
  <tableStyles count="0" defaultTableStyle="TableStyleMedium2" defaultPivotStyle="PivotStyleLight16"/>
  <colors>
    <mruColors>
      <color rgb="FF9999FF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6</xdr:col>
      <xdr:colOff>347345</xdr:colOff>
      <xdr:row>3</xdr:row>
      <xdr:rowOff>209550</xdr:rowOff>
    </xdr:to>
    <xdr:pic>
      <xdr:nvPicPr>
        <xdr:cNvPr id="2" name="image1.jpeg" descr="SCT_Logo_South Africa_B&amp;W">
          <a:extLst>
            <a:ext uri="{FF2B5EF4-FFF2-40B4-BE49-F238E27FC236}">
              <a16:creationId xmlns:a16="http://schemas.microsoft.com/office/drawing/2014/main" id="{02A3DFE0-8DCA-45E4-AAFD-B7824F0933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95250"/>
          <a:ext cx="2414270" cy="586740"/>
        </a:xfrm>
        <a:prstGeom prst="rect">
          <a:avLst/>
        </a:prstGeom>
      </xdr:spPr>
    </xdr:pic>
    <xdr:clientData/>
  </xdr:twoCellAnchor>
  <xdr:oneCellAnchor>
    <xdr:from>
      <xdr:col>1</xdr:col>
      <xdr:colOff>76200</xdr:colOff>
      <xdr:row>176</xdr:row>
      <xdr:rowOff>95250</xdr:rowOff>
    </xdr:from>
    <xdr:ext cx="2414270" cy="586740"/>
    <xdr:pic>
      <xdr:nvPicPr>
        <xdr:cNvPr id="3" name="image1.jpeg" descr="SCT_Logo_South Africa_B&amp;W">
          <a:extLst>
            <a:ext uri="{FF2B5EF4-FFF2-40B4-BE49-F238E27FC236}">
              <a16:creationId xmlns:a16="http://schemas.microsoft.com/office/drawing/2014/main" id="{1410CCAC-896C-4E81-A1AE-3D3CEF8EC3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040" y="23077170"/>
          <a:ext cx="2414270" cy="586740"/>
        </a:xfrm>
        <a:prstGeom prst="rect">
          <a:avLst/>
        </a:prstGeom>
      </xdr:spPr>
    </xdr:pic>
    <xdr:clientData/>
  </xdr:oneCellAnchor>
  <xdr:twoCellAnchor editAs="oneCell">
    <xdr:from>
      <xdr:col>1</xdr:col>
      <xdr:colOff>64004</xdr:colOff>
      <xdr:row>107</xdr:row>
      <xdr:rowOff>8834</xdr:rowOff>
    </xdr:from>
    <xdr:to>
      <xdr:col>1</xdr:col>
      <xdr:colOff>358798</xdr:colOff>
      <xdr:row>108</xdr:row>
      <xdr:rowOff>37544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DACBE40-D27B-4991-8A8B-58C857B7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44" y="15698414"/>
          <a:ext cx="294794" cy="28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20479</xdr:colOff>
      <xdr:row>107</xdr:row>
      <xdr:rowOff>0</xdr:rowOff>
    </xdr:from>
    <xdr:to>
      <xdr:col>4</xdr:col>
      <xdr:colOff>380141</xdr:colOff>
      <xdr:row>108</xdr:row>
      <xdr:rowOff>28710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F2BB887-B554-4D1F-A3F1-84951D9D1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479" y="15643860"/>
          <a:ext cx="359662" cy="287790"/>
        </a:xfrm>
        <a:prstGeom prst="rect">
          <a:avLst/>
        </a:prstGeom>
      </xdr:spPr>
    </xdr:pic>
    <xdr:clientData/>
  </xdr:twoCellAnchor>
  <xdr:twoCellAnchor editAs="oneCell">
    <xdr:from>
      <xdr:col>7</xdr:col>
      <xdr:colOff>73820</xdr:colOff>
      <xdr:row>107</xdr:row>
      <xdr:rowOff>55245</xdr:rowOff>
    </xdr:from>
    <xdr:to>
      <xdr:col>7</xdr:col>
      <xdr:colOff>345389</xdr:colOff>
      <xdr:row>108</xdr:row>
      <xdr:rowOff>80355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84A9194-781B-47F2-91C3-3D4155A89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3220" y="16495395"/>
          <a:ext cx="271569" cy="282285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107</xdr:row>
      <xdr:rowOff>38100</xdr:rowOff>
    </xdr:from>
    <xdr:to>
      <xdr:col>10</xdr:col>
      <xdr:colOff>373380</xdr:colOff>
      <xdr:row>108</xdr:row>
      <xdr:rowOff>76201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53540231-714D-9D65-665A-B7C7A0EE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0520" y="15681960"/>
          <a:ext cx="29718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60961</xdr:colOff>
      <xdr:row>106</xdr:row>
      <xdr:rowOff>121920</xdr:rowOff>
    </xdr:from>
    <xdr:to>
      <xdr:col>13</xdr:col>
      <xdr:colOff>388620</xdr:colOff>
      <xdr:row>108</xdr:row>
      <xdr:rowOff>32368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BF72C9C4-3FAA-BD9F-DC67-C8299585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5441" y="16238220"/>
          <a:ext cx="327659" cy="337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-Paul%20Percival/Documents/Scouting/1st%20Greenside%20Scout%20Group/Cub%20Pack%20Records/2021/Akela%20Summary%202021%20Abigail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Records"/>
      <sheetName val="Attendance"/>
      <sheetName val="Scouters"/>
      <sheetName val="Programme Planner"/>
      <sheetName val="2021"/>
      <sheetName val="Advancements"/>
      <sheetName val="Badge Chart"/>
      <sheetName val="Awards"/>
      <sheetName val="Star Pack 202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AB9A-AC9D-4705-917D-1369C60CE258}">
  <sheetPr codeName="Sheet1">
    <tabColor rgb="FFFFFF00"/>
    <pageSetUpPr fitToPage="1"/>
  </sheetPr>
  <dimension ref="A1:AV845"/>
  <sheetViews>
    <sheetView tabSelected="1" topLeftCell="A185" workbookViewId="0">
      <selection activeCell="O108" sqref="O108"/>
    </sheetView>
  </sheetViews>
  <sheetFormatPr defaultColWidth="12.59765625" defaultRowHeight="0" customHeight="1" zeroHeight="1" x14ac:dyDescent="0.2"/>
  <cols>
    <col min="1" max="1" width="3.19921875" style="3" customWidth="1"/>
    <col min="2" max="11" width="5.59765625" style="3" customWidth="1"/>
    <col min="12" max="12" width="5.59765625" style="84" customWidth="1"/>
    <col min="13" max="21" width="5.59765625" style="2" customWidth="1"/>
    <col min="22" max="22" width="5.59765625" style="3" customWidth="1"/>
    <col min="23" max="23" width="7.69921875" style="3" customWidth="1"/>
    <col min="24" max="24" width="4.59765625" style="183" customWidth="1"/>
    <col min="25" max="25" width="7" style="12" hidden="1" customWidth="1"/>
    <col min="26" max="26" width="1.8984375" style="12" hidden="1" customWidth="1"/>
    <col min="27" max="27" width="7.59765625" style="12" hidden="1" customWidth="1"/>
    <col min="28" max="28" width="6.19921875" style="12" hidden="1" customWidth="1"/>
    <col min="29" max="29" width="12.69921875" style="12" hidden="1" customWidth="1"/>
    <col min="30" max="30" width="7" style="12" hidden="1" customWidth="1"/>
    <col min="31" max="31" width="9.765625E-2" style="12" hidden="1" customWidth="1"/>
    <col min="32" max="33" width="12.59765625" style="12" hidden="1" customWidth="1"/>
    <col min="34" max="42" width="12.59765625" style="3" hidden="1" customWidth="1"/>
    <col min="43" max="48" width="12.59765625" style="3" customWidth="1"/>
    <col min="49" max="16384" width="12.59765625" style="3"/>
  </cols>
  <sheetData>
    <row r="1" spans="2:33" s="204" customFormat="1" ht="5.4" x14ac:dyDescent="0.15"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266"/>
      <c r="O1" s="206"/>
      <c r="P1" s="206"/>
      <c r="Q1" s="206"/>
      <c r="R1" s="206"/>
      <c r="S1" s="206"/>
      <c r="T1" s="206"/>
      <c r="U1" s="206"/>
      <c r="X1" s="207"/>
      <c r="Y1" s="208"/>
      <c r="Z1" s="208"/>
      <c r="AA1" s="208"/>
      <c r="AB1" s="208"/>
      <c r="AC1" s="208"/>
      <c r="AD1" s="208"/>
      <c r="AE1" s="208"/>
      <c r="AF1" s="208"/>
      <c r="AG1" s="208"/>
    </row>
    <row r="2" spans="2:33" ht="22.2" x14ac:dyDescent="0.35">
      <c r="B2" s="290" t="s">
        <v>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184"/>
    </row>
    <row r="3" spans="2:33" s="204" customFormat="1" ht="6.75" customHeight="1" x14ac:dyDescent="0.15">
      <c r="L3" s="205"/>
      <c r="M3" s="206"/>
      <c r="N3" s="206"/>
      <c r="O3" s="206"/>
      <c r="P3" s="206"/>
      <c r="Q3" s="206"/>
      <c r="R3" s="206"/>
      <c r="S3" s="206"/>
      <c r="T3" s="206"/>
      <c r="U3" s="206"/>
      <c r="X3" s="207"/>
      <c r="Y3" s="208"/>
      <c r="Z3" s="208"/>
      <c r="AA3" s="208"/>
      <c r="AB3" s="208"/>
      <c r="AC3" s="208"/>
      <c r="AD3" s="208"/>
      <c r="AE3" s="208"/>
      <c r="AF3" s="208"/>
      <c r="AG3" s="208"/>
    </row>
    <row r="4" spans="2:33" ht="17.399999999999999" x14ac:dyDescent="0.3">
      <c r="B4" s="282">
        <v>2024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184"/>
    </row>
    <row r="5" spans="2:33" s="204" customFormat="1" ht="6" customHeight="1" thickBo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  <c r="M5" s="209"/>
      <c r="N5" s="209"/>
      <c r="O5" s="211"/>
      <c r="P5" s="211"/>
      <c r="Q5" s="211"/>
      <c r="R5" s="211"/>
      <c r="S5" s="211"/>
      <c r="T5" s="211"/>
      <c r="U5" s="211"/>
      <c r="V5" s="212"/>
      <c r="W5" s="212"/>
      <c r="X5" s="207"/>
      <c r="Y5" s="208"/>
      <c r="Z5" s="208"/>
      <c r="AA5" s="208"/>
      <c r="AB5" s="208"/>
      <c r="AC5" s="208"/>
      <c r="AD5" s="208"/>
      <c r="AE5" s="208"/>
      <c r="AF5" s="208"/>
      <c r="AG5" s="208"/>
    </row>
    <row r="6" spans="2:33" s="204" customFormat="1" ht="6" customHeight="1" thickBot="1" x14ac:dyDescent="0.2">
      <c r="L6" s="205"/>
      <c r="M6" s="206"/>
      <c r="N6" s="206"/>
      <c r="O6" s="206"/>
      <c r="P6" s="206"/>
      <c r="Q6" s="206"/>
      <c r="R6" s="206"/>
      <c r="S6" s="206"/>
      <c r="T6" s="206"/>
      <c r="U6" s="206"/>
      <c r="X6" s="207"/>
      <c r="Y6" s="208"/>
      <c r="Z6" s="208"/>
      <c r="AA6" s="208"/>
      <c r="AB6" s="208"/>
      <c r="AC6" s="208"/>
      <c r="AD6" s="208"/>
      <c r="AE6" s="208"/>
      <c r="AF6" s="208"/>
      <c r="AG6" s="208"/>
    </row>
    <row r="7" spans="2:33" ht="15.9" customHeight="1" x14ac:dyDescent="0.25">
      <c r="B7" s="40" t="s">
        <v>1</v>
      </c>
      <c r="C7" s="41"/>
      <c r="D7" s="41"/>
      <c r="E7" s="41"/>
      <c r="F7" s="41"/>
      <c r="G7" s="41"/>
      <c r="H7" s="41"/>
      <c r="I7" s="41"/>
      <c r="J7" s="41"/>
      <c r="K7" s="41"/>
      <c r="L7" s="82"/>
      <c r="M7" s="42"/>
      <c r="N7" s="42"/>
      <c r="O7" s="42"/>
      <c r="P7" s="42"/>
      <c r="Q7" s="42"/>
      <c r="R7" s="42"/>
      <c r="S7" s="42"/>
      <c r="T7" s="42"/>
      <c r="U7" s="42"/>
      <c r="V7" s="41"/>
      <c r="W7" s="43"/>
    </row>
    <row r="8" spans="2:33" ht="15.9" customHeight="1" x14ac:dyDescent="0.2">
      <c r="B8" s="44" t="s">
        <v>2</v>
      </c>
      <c r="G8" s="379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1"/>
    </row>
    <row r="9" spans="2:33" ht="12" customHeight="1" x14ac:dyDescent="0.2">
      <c r="B9" s="44"/>
      <c r="G9" s="382" t="s">
        <v>3</v>
      </c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3"/>
      <c r="AB9" s="31" t="str">
        <f>IF(AB13&gt;=80%,"1","0")</f>
        <v>0</v>
      </c>
      <c r="AC9" s="12" t="s">
        <v>61</v>
      </c>
    </row>
    <row r="10" spans="2:33" s="204" customFormat="1" ht="6" customHeight="1" x14ac:dyDescent="0.15">
      <c r="B10" s="213"/>
      <c r="L10" s="205"/>
      <c r="M10" s="206"/>
      <c r="N10" s="206"/>
      <c r="O10" s="206"/>
      <c r="P10" s="206"/>
      <c r="Q10" s="206"/>
      <c r="R10" s="206"/>
      <c r="S10" s="206"/>
      <c r="T10" s="206"/>
      <c r="U10" s="206"/>
      <c r="W10" s="214"/>
      <c r="X10" s="207"/>
      <c r="Y10" s="208"/>
      <c r="Z10" s="208"/>
      <c r="AA10" s="208"/>
      <c r="AB10" s="208"/>
      <c r="AC10" s="208"/>
      <c r="AD10" s="208"/>
      <c r="AE10" s="208"/>
      <c r="AF10" s="208"/>
      <c r="AG10" s="208"/>
    </row>
    <row r="11" spans="2:33" ht="15.9" customHeight="1" x14ac:dyDescent="0.2">
      <c r="B11" s="44" t="s">
        <v>4</v>
      </c>
      <c r="G11" s="379"/>
      <c r="H11" s="380"/>
      <c r="I11" s="380"/>
      <c r="J11" s="380"/>
      <c r="K11" s="380"/>
      <c r="L11" s="384"/>
      <c r="M11" s="385" t="s">
        <v>5</v>
      </c>
      <c r="N11" s="386"/>
      <c r="O11" s="379"/>
      <c r="P11" s="380"/>
      <c r="Q11" s="380"/>
      <c r="R11" s="380"/>
      <c r="S11" s="380"/>
      <c r="T11" s="380"/>
      <c r="U11" s="380"/>
      <c r="V11" s="380"/>
      <c r="W11" s="381"/>
      <c r="AB11" s="11"/>
    </row>
    <row r="12" spans="2:33" s="204" customFormat="1" ht="6" customHeight="1" x14ac:dyDescent="0.15">
      <c r="B12" s="213"/>
      <c r="L12" s="205"/>
      <c r="M12" s="206"/>
      <c r="N12" s="206"/>
      <c r="O12" s="206"/>
      <c r="P12" s="206"/>
      <c r="Q12" s="206"/>
      <c r="R12" s="206"/>
      <c r="S12" s="206"/>
      <c r="T12" s="206"/>
      <c r="U12" s="206"/>
      <c r="W12" s="214"/>
      <c r="X12" s="207"/>
      <c r="Y12" s="208"/>
      <c r="Z12" s="208"/>
      <c r="AA12" s="208"/>
      <c r="AB12" s="208"/>
      <c r="AC12" s="208"/>
      <c r="AD12" s="208"/>
      <c r="AE12" s="208"/>
      <c r="AF12" s="208"/>
      <c r="AG12" s="208"/>
    </row>
    <row r="13" spans="2:33" ht="15.9" customHeight="1" x14ac:dyDescent="0.2">
      <c r="B13" s="44" t="s">
        <v>6</v>
      </c>
      <c r="G13" s="379"/>
      <c r="H13" s="380"/>
      <c r="I13" s="380"/>
      <c r="J13" s="380"/>
      <c r="K13" s="380"/>
      <c r="L13" s="380"/>
      <c r="M13" s="380"/>
      <c r="N13" s="380"/>
      <c r="O13" s="384"/>
      <c r="P13" s="387" t="s">
        <v>7</v>
      </c>
      <c r="Q13" s="387"/>
      <c r="R13" s="387"/>
      <c r="S13" s="379"/>
      <c r="T13" s="380"/>
      <c r="U13" s="380"/>
      <c r="V13" s="380"/>
      <c r="W13" s="381"/>
      <c r="AB13" s="31">
        <f>T175</f>
        <v>0</v>
      </c>
      <c r="AC13" s="12" t="s">
        <v>31</v>
      </c>
    </row>
    <row r="14" spans="2:33" s="204" customFormat="1" ht="6" customHeight="1" x14ac:dyDescent="0.15">
      <c r="B14" s="213"/>
      <c r="L14" s="205"/>
      <c r="M14" s="206"/>
      <c r="N14" s="206"/>
      <c r="O14" s="206"/>
      <c r="P14" s="206"/>
      <c r="Q14" s="206"/>
      <c r="R14" s="206"/>
      <c r="S14" s="206"/>
      <c r="T14" s="206"/>
      <c r="U14" s="206"/>
      <c r="W14" s="214"/>
      <c r="X14" s="207"/>
      <c r="Y14" s="208"/>
      <c r="Z14" s="208"/>
      <c r="AA14" s="208"/>
      <c r="AB14" s="208"/>
      <c r="AC14" s="208"/>
      <c r="AD14" s="208"/>
      <c r="AE14" s="208"/>
      <c r="AF14" s="208"/>
      <c r="AG14" s="208"/>
    </row>
    <row r="15" spans="2:33" ht="15.75" customHeight="1" x14ac:dyDescent="0.2">
      <c r="B15" s="366" t="s">
        <v>82</v>
      </c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15"/>
      <c r="R15" s="15"/>
      <c r="S15" s="15"/>
      <c r="T15" s="15"/>
      <c r="U15" s="371">
        <f>+X92</f>
        <v>0</v>
      </c>
      <c r="V15" s="372"/>
      <c r="W15" s="373"/>
      <c r="AB15" s="11"/>
      <c r="AC15" s="12" t="s">
        <v>71</v>
      </c>
    </row>
    <row r="16" spans="2:33" s="204" customFormat="1" ht="6" customHeight="1" x14ac:dyDescent="0.15">
      <c r="B16" s="224"/>
      <c r="C16" s="225"/>
      <c r="D16" s="225"/>
      <c r="E16" s="225"/>
      <c r="F16" s="225"/>
      <c r="G16" s="225"/>
      <c r="H16" s="225"/>
      <c r="I16" s="225"/>
      <c r="J16" s="225"/>
      <c r="K16" s="225"/>
      <c r="L16" s="226"/>
      <c r="M16" s="227"/>
      <c r="N16" s="227"/>
      <c r="O16" s="206"/>
      <c r="P16" s="228"/>
      <c r="Q16" s="228"/>
      <c r="R16" s="228"/>
      <c r="S16" s="228"/>
      <c r="T16" s="228"/>
      <c r="U16" s="228"/>
      <c r="V16" s="208"/>
      <c r="W16" s="229"/>
      <c r="X16" s="207"/>
      <c r="Y16" s="208"/>
      <c r="Z16" s="208"/>
      <c r="AA16" s="208"/>
      <c r="AB16" s="208"/>
      <c r="AC16" s="208"/>
      <c r="AD16" s="208"/>
      <c r="AE16" s="208"/>
      <c r="AF16" s="208"/>
      <c r="AG16" s="208"/>
    </row>
    <row r="17" spans="2:33" ht="16.95" customHeight="1" x14ac:dyDescent="0.2">
      <c r="B17" s="366" t="s">
        <v>133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11"/>
      <c r="Q17" s="11"/>
      <c r="R17" s="11"/>
      <c r="S17" s="11"/>
      <c r="T17" s="11"/>
      <c r="U17" s="388"/>
      <c r="V17" s="389"/>
      <c r="W17" s="390"/>
    </row>
    <row r="18" spans="2:33" s="204" customFormat="1" ht="6" customHeight="1" x14ac:dyDescent="0.15">
      <c r="B18" s="224"/>
      <c r="C18" s="225"/>
      <c r="D18" s="225"/>
      <c r="E18" s="225"/>
      <c r="F18" s="225"/>
      <c r="G18" s="225"/>
      <c r="H18" s="225"/>
      <c r="I18" s="225"/>
      <c r="J18" s="225"/>
      <c r="K18" s="225"/>
      <c r="L18" s="226"/>
      <c r="M18" s="227"/>
      <c r="N18" s="227"/>
      <c r="O18" s="206"/>
      <c r="P18" s="228"/>
      <c r="Q18" s="228"/>
      <c r="R18" s="228"/>
      <c r="S18" s="228"/>
      <c r="T18" s="228"/>
      <c r="U18" s="228"/>
      <c r="V18" s="208"/>
      <c r="W18" s="229"/>
      <c r="X18" s="207"/>
      <c r="Y18" s="208"/>
      <c r="Z18" s="208"/>
      <c r="AA18" s="208"/>
      <c r="AB18" s="208"/>
      <c r="AC18" s="208"/>
      <c r="AD18" s="208"/>
      <c r="AE18" s="208"/>
      <c r="AF18" s="208"/>
      <c r="AG18" s="208"/>
    </row>
    <row r="19" spans="2:33" ht="15.75" customHeight="1" x14ac:dyDescent="0.2">
      <c r="B19" s="325" t="s">
        <v>79</v>
      </c>
      <c r="C19" s="391"/>
      <c r="D19" s="391"/>
      <c r="E19" s="391"/>
      <c r="G19" s="368"/>
      <c r="H19" s="369"/>
      <c r="I19" s="369"/>
      <c r="J19" s="369"/>
      <c r="K19" s="369"/>
      <c r="L19" s="370"/>
      <c r="M19" s="3"/>
      <c r="N19" s="391" t="s">
        <v>62</v>
      </c>
      <c r="O19" s="391"/>
      <c r="P19" s="391"/>
      <c r="Q19" s="326"/>
      <c r="R19" s="374" t="str">
        <f>+Q90</f>
        <v>0</v>
      </c>
      <c r="S19" s="375"/>
      <c r="T19" s="375"/>
      <c r="U19" s="375"/>
      <c r="V19" s="375"/>
      <c r="W19" s="376"/>
      <c r="AB19" s="11">
        <f>AB15+AB36+AB9</f>
        <v>0</v>
      </c>
    </row>
    <row r="20" spans="2:33" s="204" customFormat="1" ht="6" customHeight="1" x14ac:dyDescent="0.15">
      <c r="B20" s="213"/>
      <c r="L20" s="205"/>
      <c r="M20" s="206"/>
      <c r="N20" s="206"/>
      <c r="O20" s="206"/>
      <c r="P20" s="206"/>
      <c r="Q20" s="206"/>
      <c r="R20" s="206"/>
      <c r="S20" s="206"/>
      <c r="T20" s="206"/>
      <c r="U20" s="206"/>
      <c r="W20" s="214"/>
      <c r="X20" s="207"/>
      <c r="Y20" s="208"/>
      <c r="Z20" s="208"/>
      <c r="AA20" s="208"/>
      <c r="AB20" s="208"/>
      <c r="AC20" s="208"/>
      <c r="AD20" s="208"/>
      <c r="AE20" s="208"/>
      <c r="AF20" s="208"/>
      <c r="AG20" s="208"/>
    </row>
    <row r="21" spans="2:33" ht="15.9" customHeight="1" x14ac:dyDescent="0.2">
      <c r="B21" s="48" t="s">
        <v>83</v>
      </c>
      <c r="W21" s="45"/>
    </row>
    <row r="22" spans="2:33" s="204" customFormat="1" ht="6" customHeight="1" x14ac:dyDescent="0.15">
      <c r="B22" s="213"/>
      <c r="L22" s="205"/>
      <c r="M22" s="206"/>
      <c r="N22" s="206"/>
      <c r="O22" s="206"/>
      <c r="P22" s="206"/>
      <c r="Q22" s="206"/>
      <c r="R22" s="206"/>
      <c r="S22" s="206"/>
      <c r="T22" s="206"/>
      <c r="U22" s="206"/>
      <c r="W22" s="214"/>
      <c r="X22" s="207"/>
      <c r="Y22" s="208"/>
      <c r="Z22" s="208"/>
      <c r="AA22" s="208"/>
      <c r="AB22" s="208"/>
      <c r="AC22" s="208"/>
      <c r="AD22" s="208"/>
      <c r="AE22" s="208"/>
      <c r="AF22" s="208"/>
      <c r="AG22" s="208"/>
    </row>
    <row r="23" spans="2:33" ht="15.75" customHeight="1" x14ac:dyDescent="0.2">
      <c r="B23" s="44" t="s">
        <v>15</v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385" t="s">
        <v>73</v>
      </c>
      <c r="O23" s="385"/>
      <c r="P23" s="418"/>
      <c r="Q23" s="418"/>
      <c r="R23" s="418"/>
      <c r="S23" s="418"/>
      <c r="T23" s="418"/>
      <c r="U23" s="418"/>
      <c r="V23" s="418"/>
      <c r="W23" s="419"/>
    </row>
    <row r="24" spans="2:33" s="204" customFormat="1" ht="6" customHeight="1" x14ac:dyDescent="0.15">
      <c r="B24" s="213"/>
      <c r="L24" s="205"/>
      <c r="M24" s="206"/>
      <c r="N24" s="206"/>
      <c r="O24" s="206"/>
      <c r="P24" s="206"/>
      <c r="Q24" s="206"/>
      <c r="R24" s="206"/>
      <c r="S24" s="206"/>
      <c r="T24" s="206"/>
      <c r="U24" s="206"/>
      <c r="W24" s="214"/>
      <c r="X24" s="207"/>
      <c r="Y24" s="208"/>
      <c r="Z24" s="208"/>
      <c r="AA24" s="208"/>
      <c r="AB24" s="208"/>
      <c r="AC24" s="208"/>
      <c r="AD24" s="208"/>
      <c r="AE24" s="208"/>
      <c r="AF24" s="208"/>
      <c r="AG24" s="208"/>
    </row>
    <row r="25" spans="2:33" ht="15.75" customHeight="1" thickBot="1" x14ac:dyDescent="0.25">
      <c r="B25" s="46" t="s">
        <v>18</v>
      </c>
      <c r="C25" s="4"/>
      <c r="D25" s="420"/>
      <c r="E25" s="420"/>
      <c r="F25" s="420"/>
      <c r="G25" s="420"/>
      <c r="H25" s="420"/>
      <c r="I25" s="420"/>
      <c r="J25" s="49"/>
      <c r="K25" s="5"/>
      <c r="L25" s="85"/>
      <c r="M25" s="5" t="s">
        <v>19</v>
      </c>
      <c r="N25" s="412"/>
      <c r="O25" s="413"/>
      <c r="P25" s="413"/>
      <c r="Q25" s="413"/>
      <c r="R25" s="413"/>
      <c r="S25" s="413"/>
      <c r="T25" s="413"/>
      <c r="U25" s="413"/>
      <c r="V25" s="413"/>
      <c r="W25" s="414"/>
    </row>
    <row r="26" spans="2:33" s="204" customFormat="1" ht="6.75" customHeight="1" thickBot="1" x14ac:dyDescent="0.2">
      <c r="L26" s="205"/>
      <c r="M26" s="206"/>
      <c r="N26" s="206"/>
      <c r="O26" s="206"/>
      <c r="P26" s="206"/>
      <c r="Q26" s="206"/>
      <c r="R26" s="206"/>
      <c r="S26" s="206"/>
      <c r="T26" s="206"/>
      <c r="U26" s="206"/>
      <c r="X26" s="207"/>
      <c r="Y26" s="208"/>
      <c r="Z26" s="208"/>
      <c r="AA26" s="208"/>
      <c r="AB26" s="208"/>
      <c r="AC26" s="208"/>
      <c r="AD26" s="208"/>
      <c r="AE26" s="208"/>
      <c r="AF26" s="208"/>
      <c r="AG26" s="208"/>
    </row>
    <row r="27" spans="2:33" ht="15.75" customHeight="1" thickTop="1" x14ac:dyDescent="0.25">
      <c r="B27" s="52" t="s">
        <v>76</v>
      </c>
      <c r="C27" s="53"/>
      <c r="D27" s="53"/>
      <c r="E27" s="53"/>
      <c r="F27" s="53"/>
      <c r="G27" s="53"/>
      <c r="H27" s="53"/>
      <c r="I27" s="53"/>
      <c r="J27" s="53"/>
      <c r="K27" s="53"/>
      <c r="L27" s="86"/>
      <c r="M27" s="54"/>
      <c r="N27" s="54"/>
      <c r="O27" s="54"/>
      <c r="P27" s="54"/>
      <c r="Q27" s="54"/>
      <c r="R27" s="54"/>
      <c r="S27" s="54"/>
      <c r="T27" s="54"/>
      <c r="U27" s="54"/>
      <c r="V27" s="53"/>
      <c r="W27" s="55"/>
    </row>
    <row r="28" spans="2:33" s="204" customFormat="1" ht="6" customHeight="1" x14ac:dyDescent="0.15">
      <c r="B28" s="230"/>
      <c r="L28" s="205"/>
      <c r="M28" s="206"/>
      <c r="N28" s="206"/>
      <c r="O28" s="206"/>
      <c r="P28" s="206"/>
      <c r="Q28" s="206"/>
      <c r="R28" s="206"/>
      <c r="S28" s="206"/>
      <c r="T28" s="206"/>
      <c r="U28" s="206"/>
      <c r="W28" s="231"/>
      <c r="X28" s="207"/>
      <c r="Y28" s="208"/>
      <c r="Z28" s="208"/>
      <c r="AA28" s="208"/>
      <c r="AB28" s="208"/>
      <c r="AC28" s="208"/>
      <c r="AD28" s="208"/>
      <c r="AE28" s="208"/>
      <c r="AF28" s="208"/>
      <c r="AG28" s="208"/>
    </row>
    <row r="29" spans="2:33" ht="15.75" customHeight="1" x14ac:dyDescent="0.2">
      <c r="B29" s="332" t="s">
        <v>21</v>
      </c>
      <c r="C29" s="333"/>
      <c r="D29" s="333"/>
      <c r="E29" s="333"/>
      <c r="F29" s="333"/>
      <c r="G29" s="333"/>
      <c r="H29" s="333"/>
      <c r="I29" s="333"/>
      <c r="J29" s="334"/>
      <c r="K29" s="330" t="s">
        <v>22</v>
      </c>
      <c r="L29" s="331"/>
      <c r="M29" s="338" t="s">
        <v>21</v>
      </c>
      <c r="N29" s="333"/>
      <c r="O29" s="333"/>
      <c r="P29" s="333"/>
      <c r="Q29" s="333"/>
      <c r="R29" s="333"/>
      <c r="S29" s="333"/>
      <c r="T29" s="333"/>
      <c r="U29" s="334"/>
      <c r="V29" s="330" t="s">
        <v>22</v>
      </c>
      <c r="W29" s="411"/>
    </row>
    <row r="30" spans="2:33" s="204" customFormat="1" ht="6" customHeight="1" x14ac:dyDescent="0.15">
      <c r="B30" s="230"/>
      <c r="L30" s="205"/>
      <c r="M30" s="206"/>
      <c r="N30" s="206"/>
      <c r="O30" s="206"/>
      <c r="P30" s="206"/>
      <c r="Q30" s="206"/>
      <c r="R30" s="206"/>
      <c r="S30" s="206"/>
      <c r="T30" s="206"/>
      <c r="U30" s="206"/>
      <c r="W30" s="231"/>
      <c r="X30" s="207"/>
      <c r="Y30" s="208"/>
      <c r="Z30" s="208"/>
      <c r="AA30" s="208"/>
      <c r="AB30" s="208"/>
      <c r="AC30" s="208"/>
      <c r="AD30" s="208"/>
      <c r="AE30" s="208"/>
      <c r="AF30" s="208"/>
      <c r="AG30" s="208"/>
    </row>
    <row r="31" spans="2:33" ht="13.2" customHeight="1" x14ac:dyDescent="0.2">
      <c r="B31" s="406" t="s">
        <v>123</v>
      </c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8"/>
      <c r="AB31" s="31">
        <f>T37</f>
        <v>0</v>
      </c>
      <c r="AC31" s="12" t="s">
        <v>57</v>
      </c>
    </row>
    <row r="32" spans="2:33" ht="15.75" customHeight="1" x14ac:dyDescent="0.2">
      <c r="B32" s="415" t="s">
        <v>23</v>
      </c>
      <c r="C32" s="416"/>
      <c r="D32" s="416"/>
      <c r="E32" s="416"/>
      <c r="F32" s="416"/>
      <c r="G32" s="416"/>
      <c r="H32" s="416"/>
      <c r="I32" s="416"/>
      <c r="K32" s="22" t="s">
        <v>20</v>
      </c>
      <c r="L32" s="87" t="s">
        <v>46</v>
      </c>
      <c r="M32" s="417" t="s">
        <v>24</v>
      </c>
      <c r="N32" s="417"/>
      <c r="O32" s="417"/>
      <c r="P32" s="417"/>
      <c r="Q32" s="417"/>
      <c r="R32" s="417"/>
      <c r="S32" s="417"/>
      <c r="T32" s="417"/>
      <c r="U32" s="417"/>
      <c r="V32" s="22" t="s">
        <v>20</v>
      </c>
      <c r="W32" s="56" t="s">
        <v>46</v>
      </c>
      <c r="AB32" s="31">
        <f>T60</f>
        <v>0</v>
      </c>
      <c r="AC32" s="12" t="s">
        <v>58</v>
      </c>
    </row>
    <row r="33" spans="2:33" ht="12.6" x14ac:dyDescent="0.2">
      <c r="B33" s="102" t="s">
        <v>47</v>
      </c>
      <c r="C33" s="19"/>
      <c r="D33" s="26"/>
      <c r="E33" s="26"/>
      <c r="F33" s="26"/>
      <c r="G33" s="26"/>
      <c r="H33" s="18"/>
      <c r="I33" s="18"/>
      <c r="J33" s="26"/>
      <c r="K33" s="103">
        <v>0</v>
      </c>
      <c r="L33" s="104">
        <f>K33*4</f>
        <v>0</v>
      </c>
      <c r="M33" s="105" t="s">
        <v>50</v>
      </c>
      <c r="N33" s="18"/>
      <c r="O33" s="18"/>
      <c r="P33" s="18"/>
      <c r="Q33" s="18"/>
      <c r="R33" s="18"/>
      <c r="S33" s="18"/>
      <c r="T33" s="28"/>
      <c r="U33" s="28"/>
      <c r="V33" s="106"/>
      <c r="W33" s="107">
        <f>V33*4</f>
        <v>0</v>
      </c>
      <c r="AB33" s="31">
        <f>T98</f>
        <v>0</v>
      </c>
      <c r="AC33" s="12" t="s">
        <v>59</v>
      </c>
    </row>
    <row r="34" spans="2:33" ht="12.6" x14ac:dyDescent="0.2">
      <c r="B34" s="102" t="s">
        <v>48</v>
      </c>
      <c r="C34" s="19"/>
      <c r="D34" s="26"/>
      <c r="E34" s="26"/>
      <c r="F34" s="26"/>
      <c r="G34" s="26"/>
      <c r="H34" s="18"/>
      <c r="I34" s="18"/>
      <c r="J34" s="26"/>
      <c r="K34" s="103">
        <v>0</v>
      </c>
      <c r="L34" s="104">
        <f>K34*6</f>
        <v>0</v>
      </c>
      <c r="M34" s="105" t="s">
        <v>80</v>
      </c>
      <c r="N34" s="18"/>
      <c r="O34" s="18"/>
      <c r="P34" s="18"/>
      <c r="Q34" s="18"/>
      <c r="R34" s="18"/>
      <c r="S34" s="18"/>
      <c r="T34" s="28"/>
      <c r="U34" s="28"/>
      <c r="V34" s="106"/>
      <c r="W34" s="107">
        <f>V34*2</f>
        <v>0</v>
      </c>
      <c r="AB34" s="31">
        <f>T103</f>
        <v>0</v>
      </c>
      <c r="AC34" s="12" t="s">
        <v>59</v>
      </c>
    </row>
    <row r="35" spans="2:33" ht="12.6" x14ac:dyDescent="0.2">
      <c r="B35" s="102" t="s">
        <v>49</v>
      </c>
      <c r="C35" s="19"/>
      <c r="D35" s="26"/>
      <c r="E35" s="26"/>
      <c r="F35" s="26"/>
      <c r="G35" s="26"/>
      <c r="H35" s="18"/>
      <c r="I35" s="18"/>
      <c r="J35" s="26"/>
      <c r="K35" s="103">
        <v>0</v>
      </c>
      <c r="L35" s="104">
        <f>K35*8</f>
        <v>0</v>
      </c>
      <c r="M35" s="105" t="s">
        <v>51</v>
      </c>
      <c r="N35" s="18"/>
      <c r="O35" s="18"/>
      <c r="P35" s="18"/>
      <c r="Q35" s="18"/>
      <c r="R35" s="18"/>
      <c r="S35" s="18"/>
      <c r="T35" s="28"/>
      <c r="U35" s="28"/>
      <c r="V35" s="106"/>
      <c r="W35" s="107">
        <f>V35*2</f>
        <v>0</v>
      </c>
      <c r="AB35" s="31">
        <f>T89</f>
        <v>0</v>
      </c>
      <c r="AC35" s="12" t="s">
        <v>60</v>
      </c>
    </row>
    <row r="36" spans="2:33" ht="12.6" x14ac:dyDescent="0.2">
      <c r="B36" s="102" t="s">
        <v>53</v>
      </c>
      <c r="C36" s="19"/>
      <c r="D36" s="26"/>
      <c r="E36" s="26"/>
      <c r="F36" s="26"/>
      <c r="G36" s="26"/>
      <c r="H36" s="18"/>
      <c r="I36" s="18"/>
      <c r="J36" s="26"/>
      <c r="K36" s="103">
        <v>0</v>
      </c>
      <c r="L36" s="104">
        <f>K36*2</f>
        <v>0</v>
      </c>
      <c r="M36" s="105"/>
      <c r="N36" s="18"/>
      <c r="O36" s="18"/>
      <c r="P36" s="18"/>
      <c r="Q36" s="18"/>
      <c r="R36" s="18"/>
      <c r="S36" s="18"/>
      <c r="T36" s="28"/>
      <c r="U36" s="28"/>
      <c r="V36" s="106"/>
      <c r="W36" s="107"/>
      <c r="AB36" s="11">
        <f>COUNTIF(AB31:AB35,"&gt;=50%")</f>
        <v>0</v>
      </c>
      <c r="AC36" s="12" t="s">
        <v>10</v>
      </c>
    </row>
    <row r="37" spans="2:33" ht="13.2" thickBot="1" x14ac:dyDescent="0.25">
      <c r="B37" s="108" t="s">
        <v>52</v>
      </c>
      <c r="C37" s="18"/>
      <c r="D37" s="18"/>
      <c r="E37" s="18"/>
      <c r="F37" s="18"/>
      <c r="G37" s="18"/>
      <c r="H37" s="18"/>
      <c r="I37" s="19"/>
      <c r="J37" s="19"/>
      <c r="K37" s="109"/>
      <c r="L37" s="110">
        <f>K37*2</f>
        <v>0</v>
      </c>
      <c r="M37" s="26"/>
      <c r="N37" s="26"/>
      <c r="O37" s="26"/>
      <c r="P37" s="26"/>
      <c r="Q37" s="26"/>
      <c r="R37" s="339" t="s">
        <v>25</v>
      </c>
      <c r="S37" s="339"/>
      <c r="T37" s="410">
        <f>V37/30</f>
        <v>0</v>
      </c>
      <c r="U37" s="410"/>
      <c r="V37" s="311">
        <f>IF(SUM(L33:L37,W33:W37)&gt;=30,30,SUM(L33:L37,W33:W37))</f>
        <v>0</v>
      </c>
      <c r="W37" s="409"/>
      <c r="Y37" s="12">
        <v>30</v>
      </c>
    </row>
    <row r="38" spans="2:33" ht="22.2" customHeight="1" thickBot="1" x14ac:dyDescent="0.25">
      <c r="B38" s="320" t="s">
        <v>91</v>
      </c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2"/>
    </row>
    <row r="39" spans="2:33" s="204" customFormat="1" ht="3.6" customHeight="1" thickTop="1" thickBot="1" x14ac:dyDescent="0.2">
      <c r="B39" s="232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07"/>
      <c r="Y39" s="208"/>
      <c r="Z39" s="208"/>
      <c r="AA39" s="208"/>
      <c r="AB39" s="208"/>
      <c r="AC39" s="208"/>
      <c r="AD39" s="208"/>
      <c r="AE39" s="208"/>
      <c r="AF39" s="208"/>
      <c r="AG39" s="208"/>
    </row>
    <row r="40" spans="2:33" ht="15.75" customHeight="1" thickTop="1" x14ac:dyDescent="0.25">
      <c r="B40" s="52" t="s">
        <v>75</v>
      </c>
      <c r="C40" s="53"/>
      <c r="D40" s="53"/>
      <c r="E40" s="53"/>
      <c r="F40" s="53"/>
      <c r="G40" s="53"/>
      <c r="H40" s="53"/>
      <c r="I40" s="53"/>
      <c r="J40" s="53"/>
      <c r="K40" s="53"/>
      <c r="L40" s="86"/>
      <c r="M40" s="54"/>
      <c r="N40" s="54"/>
      <c r="O40" s="54"/>
      <c r="P40" s="54"/>
      <c r="Q40" s="54"/>
      <c r="R40" s="54"/>
      <c r="S40" s="54"/>
      <c r="T40" s="54"/>
      <c r="U40" s="54"/>
      <c r="V40" s="53"/>
      <c r="W40" s="55"/>
    </row>
    <row r="41" spans="2:33" s="204" customFormat="1" ht="6" customHeight="1" x14ac:dyDescent="0.15">
      <c r="B41" s="230"/>
      <c r="L41" s="205"/>
      <c r="M41" s="206"/>
      <c r="N41" s="206"/>
      <c r="O41" s="206"/>
      <c r="P41" s="206"/>
      <c r="Q41" s="206"/>
      <c r="R41" s="206"/>
      <c r="S41" s="206"/>
      <c r="T41" s="206"/>
      <c r="U41" s="206"/>
      <c r="W41" s="231"/>
      <c r="X41" s="207"/>
      <c r="Y41" s="208"/>
      <c r="Z41" s="208"/>
      <c r="AA41" s="208"/>
      <c r="AB41" s="208"/>
      <c r="AC41" s="208"/>
      <c r="AD41" s="208"/>
      <c r="AE41" s="208"/>
      <c r="AF41" s="208"/>
      <c r="AG41" s="208"/>
    </row>
    <row r="42" spans="2:33" ht="15.75" customHeight="1" x14ac:dyDescent="0.2">
      <c r="B42" s="332" t="s">
        <v>37</v>
      </c>
      <c r="C42" s="333"/>
      <c r="D42" s="333"/>
      <c r="E42" s="333"/>
      <c r="F42" s="333"/>
      <c r="G42" s="333"/>
      <c r="H42" s="333"/>
      <c r="I42" s="333"/>
      <c r="J42" s="334"/>
      <c r="K42" s="330" t="s">
        <v>22</v>
      </c>
      <c r="L42" s="331"/>
      <c r="M42" s="338" t="s">
        <v>38</v>
      </c>
      <c r="N42" s="333"/>
      <c r="O42" s="333"/>
      <c r="P42" s="333"/>
      <c r="Q42" s="333"/>
      <c r="R42" s="333"/>
      <c r="S42" s="333"/>
      <c r="T42" s="333"/>
      <c r="U42" s="334"/>
      <c r="V42" s="330" t="s">
        <v>22</v>
      </c>
      <c r="W42" s="411"/>
    </row>
    <row r="43" spans="2:33" s="204" customFormat="1" ht="6" customHeight="1" x14ac:dyDescent="0.15">
      <c r="B43" s="230"/>
      <c r="L43" s="205"/>
      <c r="M43" s="206"/>
      <c r="N43" s="206"/>
      <c r="O43" s="206"/>
      <c r="P43" s="206"/>
      <c r="Q43" s="206"/>
      <c r="R43" s="206"/>
      <c r="S43" s="206"/>
      <c r="T43" s="206"/>
      <c r="U43" s="206"/>
      <c r="W43" s="231"/>
      <c r="X43" s="207"/>
      <c r="Y43" s="208"/>
      <c r="Z43" s="208"/>
      <c r="AA43" s="208"/>
      <c r="AB43" s="208"/>
      <c r="AC43" s="208"/>
      <c r="AD43" s="208"/>
      <c r="AE43" s="208"/>
      <c r="AF43" s="208"/>
      <c r="AG43" s="208"/>
    </row>
    <row r="44" spans="2:33" ht="13.8" x14ac:dyDescent="0.25">
      <c r="B44" s="402" t="s">
        <v>32</v>
      </c>
      <c r="C44" s="403"/>
      <c r="D44" s="403"/>
      <c r="E44" s="403"/>
      <c r="F44" s="403"/>
      <c r="G44" s="403"/>
      <c r="H44" s="403"/>
      <c r="I44" s="26"/>
      <c r="J44" s="26"/>
      <c r="K44" s="111"/>
      <c r="L44" s="112">
        <f>IF(K44="y",1,0)</f>
        <v>0</v>
      </c>
      <c r="M44" s="273" t="s">
        <v>143</v>
      </c>
      <c r="N44" s="274"/>
      <c r="O44" s="274"/>
      <c r="P44" s="274"/>
      <c r="Q44" s="274"/>
      <c r="R44" s="274"/>
      <c r="S44" s="274"/>
      <c r="T44" s="274"/>
      <c r="U44" s="28"/>
      <c r="V44" s="111"/>
      <c r="W44" s="113">
        <f>IF(V44="y",5,0)</f>
        <v>0</v>
      </c>
    </row>
    <row r="45" spans="2:33" ht="13.8" x14ac:dyDescent="0.25">
      <c r="B45" s="402" t="s">
        <v>33</v>
      </c>
      <c r="C45" s="403"/>
      <c r="D45" s="403"/>
      <c r="E45" s="403"/>
      <c r="F45" s="403"/>
      <c r="G45" s="403"/>
      <c r="H45" s="403"/>
      <c r="I45" s="26"/>
      <c r="J45" s="26"/>
      <c r="K45" s="111"/>
      <c r="L45" s="112">
        <f t="shared" ref="L45:L46" si="0">IF(K45="y",1,0)</f>
        <v>0</v>
      </c>
      <c r="M45" s="273" t="s">
        <v>144</v>
      </c>
      <c r="N45" s="274"/>
      <c r="O45" s="274"/>
      <c r="P45" s="274"/>
      <c r="Q45" s="274"/>
      <c r="R45" s="274"/>
      <c r="S45" s="274"/>
      <c r="T45" s="274"/>
      <c r="U45" s="28"/>
      <c r="V45" s="111"/>
      <c r="W45" s="113">
        <f>IF(V45="y",5,0)</f>
        <v>0</v>
      </c>
    </row>
    <row r="46" spans="2:33" ht="12.6" x14ac:dyDescent="0.2">
      <c r="B46" s="402" t="s">
        <v>34</v>
      </c>
      <c r="C46" s="403"/>
      <c r="D46" s="403"/>
      <c r="E46" s="403"/>
      <c r="F46" s="403"/>
      <c r="G46" s="403"/>
      <c r="H46" s="403"/>
      <c r="I46" s="26"/>
      <c r="J46" s="26"/>
      <c r="K46" s="111"/>
      <c r="L46" s="112">
        <f t="shared" si="0"/>
        <v>0</v>
      </c>
      <c r="M46" s="404" t="s">
        <v>54</v>
      </c>
      <c r="N46" s="403"/>
      <c r="O46" s="403"/>
      <c r="P46" s="403"/>
      <c r="Q46" s="403"/>
      <c r="R46" s="403"/>
      <c r="S46" s="403"/>
      <c r="T46" s="403"/>
      <c r="U46" s="28"/>
      <c r="V46" s="111"/>
      <c r="W46" s="113">
        <f t="shared" ref="W46" si="1">IF(V46="y",1,0)</f>
        <v>0</v>
      </c>
    </row>
    <row r="47" spans="2:33" ht="12.6" x14ac:dyDescent="0.2">
      <c r="B47" s="402" t="s">
        <v>84</v>
      </c>
      <c r="C47" s="403"/>
      <c r="D47" s="403"/>
      <c r="E47" s="403"/>
      <c r="F47" s="403"/>
      <c r="G47" s="403"/>
      <c r="H47" s="403"/>
      <c r="I47" s="26"/>
      <c r="J47" s="26"/>
      <c r="K47" s="111"/>
      <c r="L47" s="112">
        <f>IF(K47="y",1,0)</f>
        <v>0</v>
      </c>
      <c r="M47" s="404" t="s">
        <v>35</v>
      </c>
      <c r="N47" s="403"/>
      <c r="O47" s="403"/>
      <c r="P47" s="403"/>
      <c r="Q47" s="403"/>
      <c r="R47" s="403"/>
      <c r="S47" s="403"/>
      <c r="T47" s="403"/>
      <c r="U47" s="64"/>
      <c r="V47" s="111"/>
      <c r="W47" s="113">
        <f>IF(V47="y",1,0)</f>
        <v>0</v>
      </c>
    </row>
    <row r="48" spans="2:33" ht="12.6" x14ac:dyDescent="0.2">
      <c r="B48" s="402" t="s">
        <v>85</v>
      </c>
      <c r="C48" s="403"/>
      <c r="D48" s="403"/>
      <c r="E48" s="403"/>
      <c r="F48" s="403"/>
      <c r="G48" s="403"/>
      <c r="H48" s="403"/>
      <c r="I48" s="26"/>
      <c r="J48" s="26"/>
      <c r="K48" s="111"/>
      <c r="L48" s="112">
        <f>IF(K48="y",1,0)</f>
        <v>0</v>
      </c>
      <c r="M48" s="404" t="s">
        <v>36</v>
      </c>
      <c r="N48" s="403"/>
      <c r="O48" s="403"/>
      <c r="P48" s="403"/>
      <c r="Q48" s="403"/>
      <c r="R48" s="403"/>
      <c r="S48" s="403"/>
      <c r="T48" s="28"/>
      <c r="U48" s="64"/>
      <c r="V48" s="111"/>
      <c r="W48" s="113">
        <f>IF(V48="y",1,0)</f>
        <v>0</v>
      </c>
    </row>
    <row r="49" spans="2:46" ht="12.6" x14ac:dyDescent="0.2">
      <c r="B49" s="402" t="s">
        <v>86</v>
      </c>
      <c r="C49" s="403"/>
      <c r="D49" s="403"/>
      <c r="E49" s="403"/>
      <c r="F49" s="403"/>
      <c r="G49" s="403"/>
      <c r="H49" s="403"/>
      <c r="I49" s="26"/>
      <c r="J49" s="26"/>
      <c r="K49" s="111"/>
      <c r="L49" s="112">
        <f t="shared" ref="L49" si="2">IF(K49="y",1,0)</f>
        <v>0</v>
      </c>
      <c r="M49" s="273" t="s">
        <v>89</v>
      </c>
      <c r="N49" s="405"/>
      <c r="O49" s="405"/>
      <c r="P49" s="405"/>
      <c r="Q49" s="405"/>
      <c r="R49" s="405"/>
      <c r="S49" s="405"/>
      <c r="T49" s="28"/>
      <c r="U49" s="64"/>
      <c r="V49" s="111"/>
      <c r="W49" s="113">
        <f t="shared" ref="W49" si="3">IF(V49="y",1,0)</f>
        <v>0</v>
      </c>
    </row>
    <row r="50" spans="2:46" ht="12.6" x14ac:dyDescent="0.2">
      <c r="B50" s="402" t="s">
        <v>87</v>
      </c>
      <c r="C50" s="403"/>
      <c r="D50" s="403"/>
      <c r="E50" s="403"/>
      <c r="F50" s="403"/>
      <c r="G50" s="403"/>
      <c r="H50" s="403"/>
      <c r="I50" s="26"/>
      <c r="J50" s="26"/>
      <c r="K50" s="111"/>
      <c r="L50" s="112">
        <f t="shared" ref="L50" si="4">IF(K50="y",1,0)</f>
        <v>0</v>
      </c>
      <c r="N50" s="27"/>
      <c r="O50" s="28"/>
      <c r="P50" s="28"/>
      <c r="Q50" s="28"/>
      <c r="R50" s="28"/>
      <c r="S50" s="28"/>
      <c r="T50" s="28"/>
      <c r="U50" s="64"/>
      <c r="V50" s="26"/>
      <c r="W50" s="114"/>
    </row>
    <row r="51" spans="2:46" ht="12.6" x14ac:dyDescent="0.2">
      <c r="B51" s="404" t="s">
        <v>55</v>
      </c>
      <c r="C51" s="403"/>
      <c r="D51" s="403"/>
      <c r="E51" s="403"/>
      <c r="F51" s="403"/>
      <c r="G51" s="403"/>
      <c r="H51" s="403"/>
      <c r="I51" s="403"/>
      <c r="J51" s="115"/>
      <c r="K51" s="111"/>
      <c r="L51" s="112">
        <f t="shared" ref="L51:L52" si="5">IF(K51="y",1,0)</f>
        <v>0</v>
      </c>
      <c r="M51" s="28"/>
      <c r="N51" s="27"/>
      <c r="O51" s="28"/>
      <c r="P51" s="28"/>
      <c r="Q51" s="28"/>
      <c r="R51" s="28"/>
      <c r="S51" s="28"/>
      <c r="T51" s="28"/>
      <c r="U51" s="64"/>
      <c r="V51" s="26"/>
      <c r="W51" s="114"/>
    </row>
    <row r="52" spans="2:46" ht="22.2" customHeight="1" x14ac:dyDescent="0.2">
      <c r="B52" s="432" t="s">
        <v>88</v>
      </c>
      <c r="C52" s="433"/>
      <c r="D52" s="433"/>
      <c r="E52" s="433"/>
      <c r="F52" s="433"/>
      <c r="G52" s="433"/>
      <c r="H52" s="433"/>
      <c r="I52" s="433"/>
      <c r="J52" s="434"/>
      <c r="K52" s="111"/>
      <c r="L52" s="112">
        <f t="shared" si="5"/>
        <v>0</v>
      </c>
      <c r="M52" s="28"/>
      <c r="N52" s="27"/>
      <c r="O52" s="28"/>
      <c r="P52" s="28"/>
      <c r="Q52" s="28"/>
      <c r="R52" s="65"/>
      <c r="S52" s="65"/>
      <c r="T52" s="116"/>
      <c r="U52" s="132"/>
      <c r="V52" s="117"/>
      <c r="W52" s="118"/>
    </row>
    <row r="53" spans="2:46" s="204" customFormat="1" ht="6" customHeight="1" x14ac:dyDescent="0.15">
      <c r="B53" s="230"/>
      <c r="I53" s="235"/>
      <c r="J53" s="235"/>
      <c r="K53" s="235"/>
      <c r="L53" s="236"/>
      <c r="M53" s="206"/>
      <c r="N53" s="227"/>
      <c r="O53" s="206"/>
      <c r="P53" s="206"/>
      <c r="Q53" s="206"/>
      <c r="R53" s="206"/>
      <c r="S53" s="206"/>
      <c r="T53" s="206"/>
      <c r="U53" s="237"/>
      <c r="W53" s="231"/>
      <c r="X53" s="207"/>
      <c r="Y53" s="208"/>
      <c r="Z53" s="208"/>
      <c r="AA53" s="208"/>
      <c r="AB53" s="208"/>
      <c r="AC53" s="208"/>
      <c r="AD53" s="208"/>
      <c r="AE53" s="208"/>
      <c r="AF53" s="208"/>
      <c r="AG53" s="208"/>
    </row>
    <row r="54" spans="2:46" ht="15.75" customHeight="1" x14ac:dyDescent="0.2">
      <c r="B54" s="332" t="s">
        <v>41</v>
      </c>
      <c r="C54" s="333"/>
      <c r="D54" s="333"/>
      <c r="E54" s="333"/>
      <c r="F54" s="333"/>
      <c r="G54" s="333"/>
      <c r="H54" s="333"/>
      <c r="I54" s="333"/>
      <c r="J54" s="334"/>
      <c r="K54" s="330" t="s">
        <v>22</v>
      </c>
      <c r="L54" s="331"/>
      <c r="M54" s="338" t="s">
        <v>92</v>
      </c>
      <c r="N54" s="333"/>
      <c r="O54" s="333"/>
      <c r="P54" s="333"/>
      <c r="Q54" s="333"/>
      <c r="R54" s="333"/>
      <c r="S54" s="333"/>
      <c r="T54" s="333"/>
      <c r="U54" s="334"/>
      <c r="V54" s="330" t="s">
        <v>22</v>
      </c>
      <c r="W54" s="411"/>
    </row>
    <row r="55" spans="2:46" s="204" customFormat="1" ht="6" customHeight="1" x14ac:dyDescent="0.15">
      <c r="B55" s="238"/>
      <c r="C55" s="206"/>
      <c r="D55" s="206"/>
      <c r="E55" s="206"/>
      <c r="F55" s="206"/>
      <c r="G55" s="206"/>
      <c r="H55" s="206"/>
      <c r="I55" s="206"/>
      <c r="J55" s="206"/>
      <c r="K55" s="206"/>
      <c r="L55" s="205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39"/>
      <c r="X55" s="207"/>
      <c r="Y55" s="208"/>
      <c r="Z55" s="208"/>
      <c r="AA55" s="208"/>
      <c r="AB55" s="208"/>
      <c r="AC55" s="208"/>
      <c r="AD55" s="208"/>
      <c r="AE55" s="208"/>
      <c r="AF55" s="208"/>
      <c r="AG55" s="208"/>
    </row>
    <row r="56" spans="2:46" ht="12.6" x14ac:dyDescent="0.2">
      <c r="B56" s="421" t="s">
        <v>45</v>
      </c>
      <c r="C56" s="422"/>
      <c r="D56" s="422"/>
      <c r="E56" s="422"/>
      <c r="F56" s="422"/>
      <c r="G56" s="422"/>
      <c r="H56" s="422"/>
      <c r="I56" s="422"/>
      <c r="J56" s="115"/>
      <c r="K56" s="111"/>
      <c r="L56" s="112">
        <f t="shared" ref="L56:L59" si="6">IF(K56="y",1,0)</f>
        <v>0</v>
      </c>
      <c r="M56" s="105" t="s">
        <v>39</v>
      </c>
      <c r="N56" s="27"/>
      <c r="O56" s="28"/>
      <c r="P56" s="28"/>
      <c r="Q56" s="28"/>
      <c r="R56" s="28"/>
      <c r="S56" s="28"/>
      <c r="T56" s="28"/>
      <c r="U56" s="28"/>
      <c r="V56" s="111"/>
      <c r="W56" s="113">
        <f>IF(V56="y",10,0)</f>
        <v>0</v>
      </c>
    </row>
    <row r="57" spans="2:46" ht="12.6" x14ac:dyDescent="0.2">
      <c r="B57" s="402" t="s">
        <v>81</v>
      </c>
      <c r="C57" s="403"/>
      <c r="D57" s="403"/>
      <c r="E57" s="403"/>
      <c r="F57" s="403"/>
      <c r="G57" s="403"/>
      <c r="H57" s="403"/>
      <c r="I57" s="403"/>
      <c r="J57" s="115"/>
      <c r="K57" s="111"/>
      <c r="L57" s="112">
        <f>IF(K57="y",1,0)</f>
        <v>0</v>
      </c>
      <c r="M57" s="119" t="s">
        <v>42</v>
      </c>
      <c r="N57" s="27"/>
      <c r="O57" s="28"/>
      <c r="P57" s="28"/>
      <c r="Q57" s="28"/>
      <c r="R57" s="28"/>
      <c r="S57" s="28"/>
      <c r="T57" s="28"/>
      <c r="U57" s="28"/>
      <c r="V57" s="111"/>
      <c r="W57" s="113">
        <f t="shared" ref="W57:W59" si="7">IF(V57="y",1,0)</f>
        <v>0</v>
      </c>
    </row>
    <row r="58" spans="2:46" ht="12.6" x14ac:dyDescent="0.2">
      <c r="B58" s="402" t="s">
        <v>40</v>
      </c>
      <c r="C58" s="403"/>
      <c r="D58" s="403"/>
      <c r="E58" s="403"/>
      <c r="F58" s="403"/>
      <c r="G58" s="403"/>
      <c r="H58" s="403"/>
      <c r="I58" s="403"/>
      <c r="J58" s="115"/>
      <c r="K58" s="111"/>
      <c r="L58" s="112">
        <f t="shared" si="6"/>
        <v>0</v>
      </c>
      <c r="M58" s="119" t="s">
        <v>43</v>
      </c>
      <c r="N58" s="27"/>
      <c r="O58" s="28"/>
      <c r="P58" s="28"/>
      <c r="Q58" s="28"/>
      <c r="R58" s="28"/>
      <c r="S58" s="28"/>
      <c r="T58" s="28"/>
      <c r="U58" s="28"/>
      <c r="V58" s="111"/>
      <c r="W58" s="113">
        <f t="shared" si="7"/>
        <v>0</v>
      </c>
    </row>
    <row r="59" spans="2:46" ht="12.6" x14ac:dyDescent="0.2">
      <c r="B59" s="423" t="s">
        <v>56</v>
      </c>
      <c r="C59" s="405"/>
      <c r="D59" s="405"/>
      <c r="E59" s="405"/>
      <c r="F59" s="405"/>
      <c r="G59" s="405"/>
      <c r="H59" s="405"/>
      <c r="I59" s="405"/>
      <c r="J59" s="115"/>
      <c r="K59" s="111"/>
      <c r="L59" s="112">
        <f t="shared" si="6"/>
        <v>0</v>
      </c>
      <c r="M59" s="119" t="s">
        <v>44</v>
      </c>
      <c r="N59" s="27"/>
      <c r="O59" s="28"/>
      <c r="P59" s="28"/>
      <c r="Q59" s="28"/>
      <c r="R59" s="28"/>
      <c r="S59" s="28"/>
      <c r="T59" s="28"/>
      <c r="U59" s="28"/>
      <c r="V59" s="111"/>
      <c r="W59" s="113">
        <f t="shared" si="7"/>
        <v>0</v>
      </c>
    </row>
    <row r="60" spans="2:46" ht="15.75" customHeight="1" thickBot="1" x14ac:dyDescent="0.25">
      <c r="B60" s="57"/>
      <c r="C60" s="5"/>
      <c r="D60" s="5"/>
      <c r="E60" s="5"/>
      <c r="F60" s="5"/>
      <c r="G60" s="5"/>
      <c r="H60" s="5"/>
      <c r="I60" s="50"/>
      <c r="J60" s="50"/>
      <c r="K60" s="50"/>
      <c r="L60" s="88"/>
      <c r="M60" s="4"/>
      <c r="N60" s="51"/>
      <c r="O60" s="4"/>
      <c r="P60" s="4"/>
      <c r="Q60" s="4"/>
      <c r="R60" s="340" t="s">
        <v>25</v>
      </c>
      <c r="S60" s="340"/>
      <c r="T60" s="341">
        <f>V60/40</f>
        <v>0</v>
      </c>
      <c r="U60" s="341"/>
      <c r="V60" s="335">
        <f>SUM(L44:L52,L56:L59,W44:W49,W56:W59)</f>
        <v>0</v>
      </c>
      <c r="W60" s="336"/>
      <c r="Y60" s="33">
        <v>15</v>
      </c>
      <c r="Z60" s="33"/>
      <c r="AA60" s="33"/>
      <c r="AB60" s="33"/>
      <c r="AC60" s="33"/>
      <c r="AD60" s="33"/>
      <c r="AE60" s="33"/>
      <c r="AF60" s="33"/>
      <c r="AG60" s="33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2:46" ht="22.95" customHeight="1" thickBot="1" x14ac:dyDescent="0.25">
      <c r="B61" s="320" t="s">
        <v>91</v>
      </c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4"/>
    </row>
    <row r="62" spans="2:46" s="204" customFormat="1" ht="4.95" customHeight="1" thickTop="1" thickBot="1" x14ac:dyDescent="0.2">
      <c r="B62" s="232"/>
      <c r="C62" s="233"/>
      <c r="D62" s="233"/>
      <c r="E62" s="233"/>
      <c r="F62" s="233"/>
      <c r="G62" s="233"/>
      <c r="H62" s="233"/>
      <c r="I62" s="233"/>
      <c r="J62" s="233"/>
      <c r="K62" s="233"/>
      <c r="L62" s="234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07"/>
      <c r="Y62" s="208"/>
      <c r="Z62" s="208"/>
      <c r="AA62" s="208"/>
      <c r="AB62" s="208"/>
      <c r="AC62" s="208"/>
      <c r="AD62" s="208"/>
      <c r="AE62" s="208"/>
      <c r="AF62" s="208"/>
      <c r="AG62" s="208"/>
    </row>
    <row r="63" spans="2:46" ht="13.8" x14ac:dyDescent="0.25">
      <c r="B63" s="40" t="s">
        <v>96</v>
      </c>
      <c r="C63" s="41"/>
      <c r="D63" s="41"/>
      <c r="E63" s="41"/>
      <c r="F63" s="41"/>
      <c r="G63" s="41"/>
      <c r="H63" s="41"/>
      <c r="I63" s="41"/>
      <c r="J63" s="41"/>
      <c r="K63" s="41"/>
      <c r="L63" s="82"/>
      <c r="M63" s="42"/>
      <c r="N63" s="42"/>
      <c r="O63" s="42"/>
      <c r="P63" s="42"/>
      <c r="Q63" s="42"/>
      <c r="R63" s="42"/>
      <c r="S63" s="42"/>
      <c r="T63" s="42"/>
      <c r="U63" s="42"/>
      <c r="V63" s="41"/>
      <c r="W63" s="43"/>
    </row>
    <row r="64" spans="2:46" s="204" customFormat="1" ht="3.6" customHeight="1" x14ac:dyDescent="0.15">
      <c r="B64" s="240"/>
      <c r="C64" s="241"/>
      <c r="D64" s="241"/>
      <c r="E64" s="241"/>
      <c r="F64" s="241"/>
      <c r="G64" s="241"/>
      <c r="H64" s="241"/>
      <c r="I64" s="241"/>
      <c r="J64" s="241"/>
      <c r="K64" s="241"/>
      <c r="L64" s="242"/>
      <c r="M64" s="243"/>
      <c r="N64" s="243"/>
      <c r="O64" s="243"/>
      <c r="P64" s="243"/>
      <c r="Q64" s="243"/>
      <c r="R64" s="243"/>
      <c r="S64" s="243"/>
      <c r="T64" s="243"/>
      <c r="U64" s="243"/>
      <c r="V64" s="241"/>
      <c r="W64" s="244"/>
      <c r="X64" s="207"/>
      <c r="Y64" s="208"/>
      <c r="Z64" s="208"/>
      <c r="AA64" s="208"/>
      <c r="AB64" s="208"/>
      <c r="AC64" s="208"/>
      <c r="AD64" s="208"/>
      <c r="AE64" s="208"/>
      <c r="AF64" s="208"/>
      <c r="AG64" s="208"/>
    </row>
    <row r="65" spans="2:33" ht="12.6" x14ac:dyDescent="0.2">
      <c r="B65" s="120" t="s">
        <v>124</v>
      </c>
      <c r="C65" s="64"/>
      <c r="D65" s="64"/>
      <c r="E65" s="65"/>
      <c r="F65" s="65"/>
      <c r="G65" s="65"/>
      <c r="H65" s="65"/>
      <c r="I65" s="65"/>
      <c r="J65" s="65"/>
      <c r="K65" s="65"/>
      <c r="L65" s="89"/>
      <c r="M65" s="64"/>
      <c r="N65" s="65"/>
      <c r="O65" s="65"/>
      <c r="P65" s="65"/>
      <c r="Q65" s="65"/>
      <c r="R65" s="65"/>
      <c r="S65" s="64"/>
      <c r="T65" s="64"/>
      <c r="U65" s="64"/>
      <c r="V65" s="64"/>
      <c r="W65" s="121"/>
    </row>
    <row r="66" spans="2:33" ht="12.6" x14ac:dyDescent="0.2">
      <c r="B66" s="67" t="s">
        <v>97</v>
      </c>
      <c r="C66" s="64"/>
      <c r="D66" s="64"/>
      <c r="E66" s="65"/>
      <c r="F66" s="65"/>
      <c r="G66" s="65"/>
      <c r="H66" s="65"/>
      <c r="I66" s="65"/>
      <c r="J66" s="65"/>
      <c r="K66" s="65"/>
      <c r="L66" s="89"/>
      <c r="M66" s="64"/>
      <c r="N66" s="65"/>
      <c r="O66" s="65"/>
      <c r="P66" s="65"/>
      <c r="Q66" s="65"/>
      <c r="R66" s="65"/>
      <c r="S66" s="64"/>
      <c r="T66" s="64"/>
      <c r="U66" s="64"/>
      <c r="V66" s="64"/>
      <c r="W66" s="121"/>
    </row>
    <row r="67" spans="2:33" ht="12.6" x14ac:dyDescent="0.2">
      <c r="B67" s="342" t="s">
        <v>27</v>
      </c>
      <c r="C67" s="343"/>
      <c r="D67" s="122" t="s">
        <v>28</v>
      </c>
      <c r="E67" s="27"/>
      <c r="F67" s="27"/>
      <c r="G67" s="27"/>
      <c r="H67" s="123" t="s">
        <v>29</v>
      </c>
      <c r="I67" s="124"/>
      <c r="J67" s="124"/>
      <c r="K67" s="124" t="s">
        <v>77</v>
      </c>
      <c r="L67" s="95"/>
      <c r="M67" s="343" t="s">
        <v>27</v>
      </c>
      <c r="N67" s="343"/>
      <c r="O67" s="122" t="s">
        <v>28</v>
      </c>
      <c r="P67" s="27"/>
      <c r="Q67" s="27"/>
      <c r="R67" s="27"/>
      <c r="S67" s="123" t="s">
        <v>29</v>
      </c>
      <c r="T67" s="124"/>
      <c r="U67" s="124"/>
      <c r="V67" s="124" t="s">
        <v>77</v>
      </c>
      <c r="W67" s="125"/>
    </row>
    <row r="68" spans="2:33" ht="12.6" x14ac:dyDescent="0.2">
      <c r="B68" s="344"/>
      <c r="C68" s="345"/>
      <c r="D68" s="346"/>
      <c r="E68" s="346"/>
      <c r="F68" s="346"/>
      <c r="G68" s="346"/>
      <c r="H68" s="346"/>
      <c r="I68" s="346"/>
      <c r="J68" s="346"/>
      <c r="K68" s="106"/>
      <c r="L68" s="126">
        <f>IF(K68="P",5,IF(K68="D",3,IF(K68="R",2,IF(K68=0,0))))</f>
        <v>0</v>
      </c>
      <c r="M68" s="345"/>
      <c r="N68" s="345"/>
      <c r="O68" s="346"/>
      <c r="P68" s="346"/>
      <c r="Q68" s="346"/>
      <c r="R68" s="346"/>
      <c r="S68" s="347"/>
      <c r="T68" s="348"/>
      <c r="U68" s="349"/>
      <c r="V68" s="106" t="s">
        <v>77</v>
      </c>
      <c r="W68" s="127" t="b">
        <f>IF(V68="P",5,IF(V68="D",3,IF(V68="R",2,IF(V68=0,0))))</f>
        <v>0</v>
      </c>
    </row>
    <row r="69" spans="2:33" ht="12.6" x14ac:dyDescent="0.2">
      <c r="B69" s="344"/>
      <c r="C69" s="345"/>
      <c r="D69" s="346"/>
      <c r="E69" s="346"/>
      <c r="F69" s="346"/>
      <c r="G69" s="346"/>
      <c r="H69" s="346"/>
      <c r="I69" s="346"/>
      <c r="J69" s="346"/>
      <c r="K69" s="106"/>
      <c r="L69" s="126">
        <f>IF(K69="P",5,IF(K69="D",3,IF(K69="R",2,IF(K69=0,0))))</f>
        <v>0</v>
      </c>
      <c r="M69" s="137" t="s">
        <v>127</v>
      </c>
      <c r="N69" s="137"/>
      <c r="O69" s="133"/>
      <c r="P69" s="133"/>
      <c r="Q69" s="133"/>
      <c r="R69" s="133"/>
      <c r="S69" s="134"/>
      <c r="T69" s="135"/>
      <c r="U69" s="135"/>
      <c r="V69" s="136"/>
      <c r="W69" s="127"/>
    </row>
    <row r="70" spans="2:33" ht="12.6" x14ac:dyDescent="0.2">
      <c r="B70" s="344"/>
      <c r="C70" s="345"/>
      <c r="D70" s="346"/>
      <c r="E70" s="346"/>
      <c r="F70" s="346"/>
      <c r="G70" s="346"/>
      <c r="H70" s="346"/>
      <c r="I70" s="346"/>
      <c r="J70" s="346"/>
      <c r="K70" s="106"/>
      <c r="L70" s="126">
        <f>IF(K70="P",5,IF(K70="D",3,IF(K70="R",2,IF(K70=0,0))))</f>
        <v>0</v>
      </c>
      <c r="M70" s="345"/>
      <c r="N70" s="345"/>
      <c r="O70" s="346"/>
      <c r="P70" s="346"/>
      <c r="Q70" s="346"/>
      <c r="R70" s="346"/>
      <c r="S70" s="350" t="s">
        <v>126</v>
      </c>
      <c r="T70" s="351"/>
      <c r="U70" s="351"/>
      <c r="V70" s="352"/>
      <c r="W70" s="127">
        <f>IF(M70&lt;&gt;"", 5,0)</f>
        <v>0</v>
      </c>
    </row>
    <row r="71" spans="2:33" ht="12.6" x14ac:dyDescent="0.2">
      <c r="B71" s="344"/>
      <c r="C71" s="345"/>
      <c r="D71" s="346"/>
      <c r="E71" s="346"/>
      <c r="F71" s="346"/>
      <c r="G71" s="346"/>
      <c r="H71" s="346"/>
      <c r="I71" s="346"/>
      <c r="J71" s="346"/>
      <c r="K71" s="106"/>
      <c r="L71" s="127">
        <f>IF(K71="P",5,IF(K71="D",3,IF(K71="R",2,IF(K71=0,0))))</f>
        <v>0</v>
      </c>
      <c r="M71" s="345"/>
      <c r="N71" s="345"/>
      <c r="O71" s="346"/>
      <c r="P71" s="346"/>
      <c r="Q71" s="346"/>
      <c r="R71" s="346"/>
      <c r="S71" s="350" t="s">
        <v>78</v>
      </c>
      <c r="T71" s="351"/>
      <c r="U71" s="351"/>
      <c r="V71" s="352"/>
      <c r="W71" s="127">
        <f>IF(M71&lt;&gt;"", 5,0)</f>
        <v>0</v>
      </c>
    </row>
    <row r="72" spans="2:33" ht="18.600000000000001" customHeight="1" thickBot="1" x14ac:dyDescent="0.25">
      <c r="B72" s="48"/>
      <c r="C72" s="16"/>
      <c r="D72" s="16"/>
      <c r="E72" s="16"/>
      <c r="F72" s="16"/>
      <c r="G72" s="16"/>
      <c r="H72" s="38"/>
      <c r="I72" s="38"/>
      <c r="J72" s="38"/>
      <c r="K72" s="39"/>
      <c r="L72" s="90"/>
      <c r="M72" s="3"/>
      <c r="N72" s="32"/>
      <c r="O72" s="3"/>
      <c r="P72" s="3"/>
      <c r="Q72" s="3"/>
      <c r="R72" s="353" t="s">
        <v>25</v>
      </c>
      <c r="S72" s="353"/>
      <c r="T72" s="426">
        <f>V72/35</f>
        <v>0</v>
      </c>
      <c r="U72" s="426"/>
      <c r="V72" s="427">
        <f>SUM(L68:L71)+SUM(W68:W71)</f>
        <v>0</v>
      </c>
      <c r="W72" s="428"/>
    </row>
    <row r="73" spans="2:33" ht="16.95" customHeight="1" thickBot="1" x14ac:dyDescent="0.25">
      <c r="B73" s="429" t="s">
        <v>91</v>
      </c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1"/>
    </row>
    <row r="74" spans="2:33" s="204" customFormat="1" ht="7.95" customHeight="1" thickBot="1" x14ac:dyDescent="0.2">
      <c r="L74" s="245"/>
      <c r="M74" s="206"/>
      <c r="N74" s="206"/>
      <c r="O74" s="206"/>
      <c r="P74" s="206"/>
      <c r="Q74" s="206"/>
      <c r="R74" s="206"/>
      <c r="S74" s="206"/>
      <c r="T74" s="206"/>
      <c r="U74" s="206"/>
      <c r="X74" s="207"/>
      <c r="Y74" s="208"/>
      <c r="Z74" s="208"/>
      <c r="AA74" s="208"/>
      <c r="AB74" s="208"/>
      <c r="AC74" s="208"/>
      <c r="AD74" s="208"/>
      <c r="AE74" s="208"/>
      <c r="AF74" s="208"/>
      <c r="AG74" s="208"/>
    </row>
    <row r="75" spans="2:33" ht="13.8" x14ac:dyDescent="0.25">
      <c r="B75" s="40" t="s">
        <v>98</v>
      </c>
      <c r="C75" s="41"/>
      <c r="D75" s="41"/>
      <c r="E75" s="41"/>
      <c r="F75" s="41"/>
      <c r="G75" s="41"/>
      <c r="H75" s="41"/>
      <c r="I75" s="41"/>
      <c r="J75" s="41"/>
      <c r="K75" s="41"/>
      <c r="L75" s="82"/>
      <c r="M75" s="42"/>
      <c r="N75" s="42"/>
      <c r="O75" s="42"/>
      <c r="P75" s="42"/>
      <c r="Q75" s="42"/>
      <c r="R75" s="42"/>
      <c r="S75" s="42"/>
      <c r="T75" s="42"/>
      <c r="U75" s="42"/>
      <c r="V75" s="41"/>
      <c r="W75" s="43"/>
    </row>
    <row r="76" spans="2:33" ht="12.6" x14ac:dyDescent="0.2">
      <c r="B76" s="131" t="s">
        <v>125</v>
      </c>
      <c r="G76" s="130"/>
      <c r="W76" s="45"/>
    </row>
    <row r="77" spans="2:33" ht="12.6" x14ac:dyDescent="0.2">
      <c r="B77" s="325" t="s">
        <v>93</v>
      </c>
      <c r="C77" s="326"/>
      <c r="D77" s="170"/>
      <c r="E77" s="170"/>
      <c r="F77" s="170"/>
      <c r="G77" s="170"/>
      <c r="H77" s="171"/>
      <c r="I77" s="171"/>
      <c r="J77" s="171"/>
      <c r="K77" s="171"/>
      <c r="L77" s="173"/>
      <c r="M77" s="172"/>
      <c r="N77" s="173"/>
      <c r="O77" s="173"/>
      <c r="P77" s="174"/>
      <c r="Q77" s="174"/>
      <c r="R77" s="174"/>
      <c r="S77" s="174"/>
      <c r="T77" s="170"/>
      <c r="U77" s="170"/>
      <c r="V77" s="170"/>
      <c r="W77" s="175"/>
    </row>
    <row r="78" spans="2:33" ht="12.6" x14ac:dyDescent="0.2">
      <c r="B78" s="325" t="s">
        <v>95</v>
      </c>
      <c r="C78" s="32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</row>
    <row r="79" spans="2:33" ht="12.6" x14ac:dyDescent="0.2">
      <c r="B79" s="325" t="s">
        <v>94</v>
      </c>
      <c r="C79" s="32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</row>
    <row r="80" spans="2:33" ht="12.6" x14ac:dyDescent="0.2">
      <c r="B80" s="138"/>
      <c r="C80" s="140"/>
      <c r="D80" s="58" t="str">
        <f>IFERROR(D79/D78,"0")</f>
        <v>0</v>
      </c>
      <c r="E80" s="58" t="str">
        <f t="shared" ref="E80:W80" si="8">IFERROR(E79/E78,"0")</f>
        <v>0</v>
      </c>
      <c r="F80" s="58" t="str">
        <f t="shared" si="8"/>
        <v>0</v>
      </c>
      <c r="G80" s="58" t="str">
        <f t="shared" si="8"/>
        <v>0</v>
      </c>
      <c r="H80" s="58" t="str">
        <f t="shared" si="8"/>
        <v>0</v>
      </c>
      <c r="I80" s="58" t="str">
        <f t="shared" si="8"/>
        <v>0</v>
      </c>
      <c r="J80" s="58" t="str">
        <f t="shared" si="8"/>
        <v>0</v>
      </c>
      <c r="K80" s="58" t="str">
        <f t="shared" si="8"/>
        <v>0</v>
      </c>
      <c r="L80" s="58" t="str">
        <f t="shared" ref="L80" si="9">IFERROR(L79/L78,"0")</f>
        <v>0</v>
      </c>
      <c r="M80" s="58" t="str">
        <f t="shared" si="8"/>
        <v>0</v>
      </c>
      <c r="N80" s="58" t="str">
        <f t="shared" si="8"/>
        <v>0</v>
      </c>
      <c r="O80" s="58" t="str">
        <f t="shared" si="8"/>
        <v>0</v>
      </c>
      <c r="P80" s="58" t="str">
        <f t="shared" si="8"/>
        <v>0</v>
      </c>
      <c r="Q80" s="58" t="str">
        <f t="shared" si="8"/>
        <v>0</v>
      </c>
      <c r="R80" s="58" t="str">
        <f t="shared" si="8"/>
        <v>0</v>
      </c>
      <c r="S80" s="58" t="str">
        <f t="shared" si="8"/>
        <v>0</v>
      </c>
      <c r="T80" s="58" t="str">
        <f t="shared" si="8"/>
        <v>0</v>
      </c>
      <c r="U80" s="58" t="str">
        <f t="shared" si="8"/>
        <v>0</v>
      </c>
      <c r="V80" s="58" t="str">
        <f t="shared" si="8"/>
        <v>0</v>
      </c>
      <c r="W80" s="59" t="str">
        <f t="shared" si="8"/>
        <v>0</v>
      </c>
    </row>
    <row r="81" spans="2:33" ht="12.6" x14ac:dyDescent="0.2">
      <c r="B81" s="138"/>
      <c r="C81" s="140"/>
      <c r="D81" s="60"/>
      <c r="E81" s="60"/>
      <c r="F81" s="60"/>
      <c r="G81" s="60"/>
      <c r="H81" s="60"/>
      <c r="I81" s="60"/>
      <c r="J81" s="60"/>
      <c r="K81" s="60"/>
      <c r="L81" s="91"/>
      <c r="M81" s="61"/>
      <c r="N81" s="61"/>
      <c r="O81" s="61"/>
      <c r="P81" s="61"/>
      <c r="Q81" s="61"/>
      <c r="R81" s="61"/>
      <c r="S81" s="61"/>
      <c r="T81" s="61"/>
      <c r="U81" s="61"/>
      <c r="V81" s="60"/>
      <c r="W81" s="62"/>
    </row>
    <row r="82" spans="2:33" ht="12.6" x14ac:dyDescent="0.2">
      <c r="B82" s="325" t="s">
        <v>93</v>
      </c>
      <c r="C82" s="326"/>
      <c r="D82" s="171"/>
      <c r="E82" s="171"/>
      <c r="F82" s="171"/>
      <c r="G82" s="171"/>
      <c r="H82" s="173"/>
      <c r="I82" s="172"/>
      <c r="J82" s="173"/>
      <c r="K82" s="173"/>
      <c r="L82" s="174"/>
      <c r="M82" s="174"/>
      <c r="N82" s="174"/>
      <c r="O82" s="174"/>
      <c r="P82" s="170"/>
      <c r="Q82" s="170"/>
      <c r="R82" s="170"/>
      <c r="S82" s="170"/>
      <c r="T82" s="171"/>
      <c r="U82" s="171"/>
      <c r="V82" s="171"/>
      <c r="W82" s="177"/>
    </row>
    <row r="83" spans="2:33" ht="12.6" x14ac:dyDescent="0.2">
      <c r="B83" s="325" t="s">
        <v>95</v>
      </c>
      <c r="C83" s="32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</row>
    <row r="84" spans="2:33" ht="12.6" x14ac:dyDescent="0.2">
      <c r="B84" s="325" t="s">
        <v>94</v>
      </c>
      <c r="C84" s="32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</row>
    <row r="85" spans="2:33" ht="12.6" x14ac:dyDescent="0.2">
      <c r="B85" s="138"/>
      <c r="C85" s="140"/>
      <c r="D85" s="58" t="str">
        <f t="shared" ref="D85:W85" si="10">IFERROR(D84/D83,"0")</f>
        <v>0</v>
      </c>
      <c r="E85" s="58" t="str">
        <f t="shared" si="10"/>
        <v>0</v>
      </c>
      <c r="F85" s="58" t="str">
        <f t="shared" si="10"/>
        <v>0</v>
      </c>
      <c r="G85" s="58" t="str">
        <f t="shared" si="10"/>
        <v>0</v>
      </c>
      <c r="H85" s="58" t="str">
        <f t="shared" si="10"/>
        <v>0</v>
      </c>
      <c r="I85" s="58" t="str">
        <f t="shared" si="10"/>
        <v>0</v>
      </c>
      <c r="J85" s="58" t="str">
        <f t="shared" si="10"/>
        <v>0</v>
      </c>
      <c r="K85" s="58" t="str">
        <f t="shared" si="10"/>
        <v>0</v>
      </c>
      <c r="L85" s="58" t="str">
        <f t="shared" si="10"/>
        <v>0</v>
      </c>
      <c r="M85" s="58" t="str">
        <f t="shared" si="10"/>
        <v>0</v>
      </c>
      <c r="N85" s="58" t="str">
        <f t="shared" si="10"/>
        <v>0</v>
      </c>
      <c r="O85" s="58" t="str">
        <f t="shared" si="10"/>
        <v>0</v>
      </c>
      <c r="P85" s="58" t="str">
        <f t="shared" si="10"/>
        <v>0</v>
      </c>
      <c r="Q85" s="58" t="str">
        <f t="shared" si="10"/>
        <v>0</v>
      </c>
      <c r="R85" s="58" t="str">
        <f t="shared" si="10"/>
        <v>0</v>
      </c>
      <c r="S85" s="58" t="str">
        <f t="shared" si="10"/>
        <v>0</v>
      </c>
      <c r="T85" s="58" t="str">
        <f t="shared" si="10"/>
        <v>0</v>
      </c>
      <c r="U85" s="58" t="str">
        <f t="shared" si="10"/>
        <v>0</v>
      </c>
      <c r="V85" s="58" t="str">
        <f t="shared" si="10"/>
        <v>0</v>
      </c>
      <c r="W85" s="59" t="str">
        <f t="shared" si="10"/>
        <v>0</v>
      </c>
    </row>
    <row r="86" spans="2:33" ht="12.6" x14ac:dyDescent="0.2">
      <c r="B86" s="138"/>
      <c r="C86" s="140"/>
      <c r="W86" s="45"/>
    </row>
    <row r="87" spans="2:33" ht="12.6" x14ac:dyDescent="0.2">
      <c r="B87" s="325" t="s">
        <v>93</v>
      </c>
      <c r="C87" s="326"/>
      <c r="D87" s="173"/>
      <c r="E87" s="172"/>
      <c r="F87" s="173"/>
      <c r="G87" s="173"/>
      <c r="H87" s="174"/>
      <c r="I87" s="174"/>
      <c r="J87" s="174"/>
      <c r="K87" s="174"/>
      <c r="L87" s="192"/>
      <c r="M87" s="66"/>
      <c r="N87" s="66"/>
      <c r="O87" s="66"/>
      <c r="P87" s="66"/>
      <c r="Q87" s="66"/>
      <c r="R87" s="66"/>
      <c r="S87" s="66"/>
      <c r="T87" s="66"/>
      <c r="U87" s="66"/>
      <c r="W87" s="45"/>
    </row>
    <row r="88" spans="2:33" ht="12.6" x14ac:dyDescent="0.2">
      <c r="B88" s="325" t="s">
        <v>95</v>
      </c>
      <c r="C88" s="326"/>
      <c r="D88" s="176"/>
      <c r="E88" s="176"/>
      <c r="F88" s="176"/>
      <c r="G88" s="176"/>
      <c r="H88" s="176"/>
      <c r="I88" s="176"/>
      <c r="J88" s="176"/>
      <c r="K88" s="176"/>
      <c r="L88" s="195" t="str">
        <f>IFERROR(AVERAGEIF(D78:W78,"&lt;&gt;0"),"0")</f>
        <v>0</v>
      </c>
      <c r="M88" s="196" t="str">
        <f>+L88</f>
        <v>0</v>
      </c>
      <c r="N88" s="196" t="str">
        <f>IFERROR(AVERAGEIF(D79:W79,"&lt;&gt;0"),"0")</f>
        <v>0</v>
      </c>
      <c r="O88" s="197" t="str">
        <f>+N88</f>
        <v>0</v>
      </c>
      <c r="P88" s="198" t="e">
        <f>+O88/M88</f>
        <v>#DIV/0!</v>
      </c>
      <c r="Q88" s="193"/>
      <c r="R88" s="128"/>
      <c r="S88" s="128" t="s">
        <v>142</v>
      </c>
      <c r="T88" s="128"/>
      <c r="U88" s="66"/>
      <c r="V88" s="424" t="str">
        <f>IFERROR(AVERAGEIF(O88:O90,"&lt;&gt;0"),"0")</f>
        <v>0</v>
      </c>
      <c r="W88" s="425"/>
      <c r="X88" s="201" t="str">
        <f>+L88</f>
        <v>0</v>
      </c>
    </row>
    <row r="89" spans="2:33" ht="12.6" x14ac:dyDescent="0.2">
      <c r="B89" s="325" t="s">
        <v>94</v>
      </c>
      <c r="C89" s="326"/>
      <c r="D89" s="176"/>
      <c r="E89" s="176"/>
      <c r="F89" s="176"/>
      <c r="G89" s="176"/>
      <c r="H89" s="176"/>
      <c r="I89" s="176"/>
      <c r="J89" s="176"/>
      <c r="K89" s="176"/>
      <c r="L89" s="199" t="str">
        <f>IFERROR(AVERAGEIF(D83:W83,"&lt;&gt;0"),"0")</f>
        <v>0</v>
      </c>
      <c r="M89" s="200" t="str">
        <f>+L89</f>
        <v>0</v>
      </c>
      <c r="N89" s="200" t="str">
        <f>IFERROR(AVERAGEIF(D84:W84,"&lt;&gt;0"),"0")</f>
        <v>0</v>
      </c>
      <c r="O89" s="201" t="str">
        <f>+N89</f>
        <v>0</v>
      </c>
      <c r="P89" s="202" t="e">
        <f>+O89/M89</f>
        <v>#DIV/0!</v>
      </c>
      <c r="Q89" s="66"/>
      <c r="R89" s="327" t="s">
        <v>25</v>
      </c>
      <c r="S89" s="327"/>
      <c r="T89" s="328">
        <f>Q90/1</f>
        <v>0</v>
      </c>
      <c r="U89" s="328"/>
      <c r="V89" s="311">
        <f>IF(T89&lt;40%,0,IF(AND(T89&gt;=40%,T89&lt;49%),5,IF(AND(T89&gt;=50%,T89&lt;59%),10,IF(AND(T89&gt;=60%,T89&lt;69%),15,IF(AND(T89&gt;=70%,T89&lt;79%),20,IF(T89&gt;=80%,25,0))))))</f>
        <v>0</v>
      </c>
      <c r="W89" s="312"/>
      <c r="X89" s="201" t="str">
        <f>+L89</f>
        <v>0</v>
      </c>
    </row>
    <row r="90" spans="2:33" ht="12.6" x14ac:dyDescent="0.2">
      <c r="B90" s="44"/>
      <c r="D90" s="194" t="str">
        <f t="shared" ref="D90:K90" si="11">IFERROR(D89/D88,"0")</f>
        <v>0</v>
      </c>
      <c r="E90" s="194" t="str">
        <f t="shared" si="11"/>
        <v>0</v>
      </c>
      <c r="F90" s="194" t="str">
        <f t="shared" si="11"/>
        <v>0</v>
      </c>
      <c r="G90" s="194" t="str">
        <f t="shared" si="11"/>
        <v>0</v>
      </c>
      <c r="H90" s="194" t="str">
        <f t="shared" si="11"/>
        <v>0</v>
      </c>
      <c r="I90" s="194" t="str">
        <f t="shared" si="11"/>
        <v>0</v>
      </c>
      <c r="J90" s="194" t="str">
        <f t="shared" si="11"/>
        <v>0</v>
      </c>
      <c r="K90" s="194" t="str">
        <f t="shared" si="11"/>
        <v>0</v>
      </c>
      <c r="L90" s="199" t="str">
        <f>IFERROR(AVERAGEIF(D88:K88,"&lt;&gt;0"),"0")</f>
        <v>0</v>
      </c>
      <c r="M90" s="200" t="str">
        <f>+L90</f>
        <v>0</v>
      </c>
      <c r="N90" s="200" t="str">
        <f>IFERROR(AVERAGEIF(D89:K89,"&lt;&gt;0"),"0")</f>
        <v>0</v>
      </c>
      <c r="O90" s="201" t="str">
        <f>+N90</f>
        <v>0</v>
      </c>
      <c r="P90" s="202" t="e">
        <f>+O90/M90</f>
        <v>#DIV/0!</v>
      </c>
      <c r="Q90" s="203" t="str">
        <f>IFERROR(AVERAGEIF(P88:P90,"&lt;&gt;0"),"0")</f>
        <v>0</v>
      </c>
      <c r="R90" s="9"/>
      <c r="S90" s="66"/>
      <c r="T90" s="66"/>
      <c r="U90" s="66"/>
      <c r="W90" s="45"/>
      <c r="X90" s="201" t="str">
        <f>+L90</f>
        <v>0</v>
      </c>
    </row>
    <row r="91" spans="2:33" ht="13.2" thickBot="1" x14ac:dyDescent="0.25">
      <c r="B91" s="46"/>
      <c r="C91" s="5"/>
      <c r="D91" s="63"/>
      <c r="E91" s="63"/>
      <c r="F91" s="63"/>
      <c r="G91" s="63"/>
      <c r="H91" s="63"/>
      <c r="I91" s="63"/>
      <c r="J91" s="63"/>
      <c r="K91" s="63"/>
      <c r="L91" s="100"/>
      <c r="M91" s="101"/>
      <c r="N91" s="101"/>
      <c r="O91" s="101"/>
      <c r="P91" s="101"/>
      <c r="Q91" s="101"/>
      <c r="R91" s="101"/>
      <c r="S91" s="101"/>
      <c r="T91" s="101"/>
      <c r="U91" s="101"/>
      <c r="V91" s="5"/>
      <c r="W91" s="47"/>
      <c r="X91" s="201">
        <f>SUM(X88:X90)</f>
        <v>0</v>
      </c>
    </row>
    <row r="92" spans="2:33" ht="15.6" customHeight="1" thickBot="1" x14ac:dyDescent="0.25">
      <c r="B92" s="429" t="s">
        <v>91</v>
      </c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1"/>
      <c r="X92" s="201">
        <f>+X91/3</f>
        <v>0</v>
      </c>
    </row>
    <row r="93" spans="2:33" s="204" customFormat="1" ht="4.95" customHeight="1" thickBot="1" x14ac:dyDescent="0.2">
      <c r="B93" s="232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07"/>
      <c r="Y93" s="208"/>
      <c r="Z93" s="208"/>
      <c r="AA93" s="208"/>
      <c r="AB93" s="208"/>
      <c r="AC93" s="208"/>
      <c r="AD93" s="208"/>
      <c r="AE93" s="208"/>
      <c r="AF93" s="208"/>
      <c r="AG93" s="208"/>
    </row>
    <row r="94" spans="2:33" ht="16.2" customHeight="1" x14ac:dyDescent="0.25">
      <c r="B94" s="40" t="s">
        <v>114</v>
      </c>
      <c r="C94" s="41"/>
      <c r="D94" s="41"/>
      <c r="E94" s="41"/>
      <c r="F94" s="41"/>
      <c r="G94" s="41"/>
      <c r="H94" s="41"/>
      <c r="I94" s="41"/>
      <c r="J94" s="41"/>
      <c r="K94" s="41"/>
      <c r="L94" s="82"/>
      <c r="M94" s="42"/>
      <c r="N94" s="42"/>
      <c r="O94" s="42"/>
      <c r="P94" s="42"/>
      <c r="Q94" s="42"/>
      <c r="R94" s="42"/>
      <c r="S94" s="42"/>
      <c r="T94" s="42"/>
      <c r="U94" s="42"/>
      <c r="V94" s="41"/>
      <c r="W94" s="43"/>
    </row>
    <row r="95" spans="2:33" s="204" customFormat="1" ht="6" customHeight="1" x14ac:dyDescent="0.15">
      <c r="B95" s="213"/>
      <c r="L95" s="205"/>
      <c r="M95" s="206"/>
      <c r="N95" s="206"/>
      <c r="O95" s="206"/>
      <c r="P95" s="206"/>
      <c r="Q95" s="206"/>
      <c r="R95" s="206"/>
      <c r="S95" s="206"/>
      <c r="T95" s="206"/>
      <c r="U95" s="206"/>
      <c r="W95" s="214"/>
      <c r="X95" s="207"/>
      <c r="Y95" s="208"/>
      <c r="Z95" s="208"/>
      <c r="AA95" s="208"/>
      <c r="AB95" s="208"/>
      <c r="AC95" s="208"/>
      <c r="AD95" s="208"/>
      <c r="AE95" s="208"/>
      <c r="AF95" s="208"/>
      <c r="AG95" s="208"/>
    </row>
    <row r="96" spans="2:33" ht="12.6" x14ac:dyDescent="0.2">
      <c r="B96" s="144" t="s">
        <v>136</v>
      </c>
      <c r="E96" s="130" t="s">
        <v>118</v>
      </c>
      <c r="F96" s="145"/>
      <c r="G96" s="145"/>
      <c r="H96" s="145"/>
      <c r="I96" s="145"/>
      <c r="J96" s="145"/>
      <c r="K96" s="145"/>
      <c r="L96" s="146"/>
      <c r="M96" s="147"/>
      <c r="N96" s="147"/>
      <c r="O96" s="147"/>
      <c r="P96" s="147"/>
      <c r="Q96" s="147"/>
      <c r="R96" s="147"/>
      <c r="S96" s="147"/>
      <c r="T96" s="147"/>
      <c r="U96" s="147"/>
      <c r="V96" s="145"/>
      <c r="W96" s="148"/>
      <c r="X96" s="185"/>
    </row>
    <row r="97" spans="2:48" ht="12.6" x14ac:dyDescent="0.2">
      <c r="B97" s="149" t="s">
        <v>115</v>
      </c>
      <c r="C97" s="19"/>
      <c r="D97" s="19"/>
      <c r="E97" s="19"/>
      <c r="F97" s="19"/>
      <c r="G97" s="26"/>
      <c r="H97" s="26"/>
      <c r="I97" s="26"/>
      <c r="J97" s="26"/>
      <c r="K97" s="26"/>
      <c r="L97" s="98">
        <f>+V170</f>
        <v>0</v>
      </c>
      <c r="M97" s="28"/>
      <c r="N97" s="28"/>
      <c r="O97" s="28"/>
      <c r="P97" s="28"/>
      <c r="Q97" s="28"/>
      <c r="R97" s="28"/>
      <c r="S97" s="28"/>
      <c r="T97" s="28"/>
      <c r="U97" s="28"/>
      <c r="V97" s="26"/>
      <c r="W97" s="150"/>
    </row>
    <row r="98" spans="2:48" ht="12.6" x14ac:dyDescent="0.2">
      <c r="B98" s="149" t="s">
        <v>117</v>
      </c>
      <c r="C98" s="28"/>
      <c r="D98" s="28"/>
      <c r="E98" s="28"/>
      <c r="F98" s="28"/>
      <c r="G98" s="28"/>
      <c r="H98" s="28"/>
      <c r="I98" s="26"/>
      <c r="J98" s="26"/>
      <c r="K98" s="26"/>
      <c r="L98" s="191">
        <f>+V172</f>
        <v>0</v>
      </c>
      <c r="M98" s="99"/>
      <c r="N98" s="26"/>
      <c r="O98" s="26"/>
      <c r="P98" s="26"/>
      <c r="Q98" s="28"/>
      <c r="R98" s="339" t="s">
        <v>25</v>
      </c>
      <c r="S98" s="339"/>
      <c r="T98" s="337">
        <f>IFERROR(L98/L97,0)</f>
        <v>0</v>
      </c>
      <c r="U98" s="337"/>
      <c r="V98" s="311">
        <f>IF(T98&lt;25%,0,IF(AND(T98&gt;=25%,T98&lt;39%),5,IF(AND(T98&gt;=40%,T98&lt;54%),10,IF(AND(T98&gt;=55%,T98&lt;69%),15,IF(AND(T98&gt;=70%,T98&lt;74%),20,IF(T98&gt;=75%,25,0))))))</f>
        <v>0</v>
      </c>
      <c r="W98" s="312"/>
      <c r="Y98" s="12">
        <v>25</v>
      </c>
    </row>
    <row r="99" spans="2:48" ht="12.6" x14ac:dyDescent="0.2">
      <c r="B99" s="149" t="s">
        <v>90</v>
      </c>
      <c r="C99" s="28"/>
      <c r="D99" s="28"/>
      <c r="E99" s="28"/>
      <c r="F99" s="28"/>
      <c r="G99" s="28"/>
      <c r="H99" s="28"/>
      <c r="I99" s="26"/>
      <c r="J99" s="26"/>
      <c r="K99" s="28"/>
      <c r="L99" s="129"/>
      <c r="M99" s="26"/>
      <c r="N99" s="26"/>
      <c r="O99" s="26"/>
      <c r="P99" s="26"/>
      <c r="Q99" s="28"/>
      <c r="R99" s="64"/>
      <c r="S99" s="64"/>
      <c r="T99" s="151"/>
      <c r="U99" s="151"/>
      <c r="V99" s="124"/>
      <c r="W99" s="152"/>
    </row>
    <row r="100" spans="2:48" s="204" customFormat="1" ht="6" customHeight="1" x14ac:dyDescent="0.15">
      <c r="B100" s="213"/>
      <c r="C100" s="206"/>
      <c r="D100" s="206"/>
      <c r="E100" s="206"/>
      <c r="F100" s="206"/>
      <c r="G100" s="206"/>
      <c r="H100" s="206"/>
      <c r="I100" s="206"/>
      <c r="J100" s="206"/>
      <c r="L100" s="245"/>
      <c r="M100" s="206"/>
      <c r="N100" s="206"/>
      <c r="O100" s="206"/>
      <c r="P100" s="206"/>
      <c r="Q100" s="206"/>
      <c r="R100" s="206"/>
      <c r="S100" s="206"/>
      <c r="T100" s="206"/>
      <c r="U100" s="206"/>
      <c r="W100" s="214"/>
      <c r="X100" s="207"/>
      <c r="Y100" s="208"/>
      <c r="Z100" s="208"/>
      <c r="AA100" s="246"/>
      <c r="AB100" s="246"/>
      <c r="AC100" s="246"/>
      <c r="AD100" s="228"/>
      <c r="AE100" s="228"/>
      <c r="AF100" s="228"/>
      <c r="AG100" s="228"/>
      <c r="AH100" s="206"/>
      <c r="AI100" s="206"/>
      <c r="AJ100" s="206"/>
      <c r="AK100" s="206"/>
      <c r="AL100" s="247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</row>
    <row r="101" spans="2:48" ht="12.6" x14ac:dyDescent="0.2">
      <c r="B101" s="144" t="s">
        <v>119</v>
      </c>
      <c r="C101" s="28"/>
      <c r="D101" s="26"/>
      <c r="E101" s="130" t="s">
        <v>120</v>
      </c>
      <c r="F101" s="28"/>
      <c r="G101" s="28"/>
      <c r="H101" s="28"/>
      <c r="I101" s="28"/>
      <c r="J101" s="28"/>
      <c r="K101" s="26"/>
      <c r="L101" s="96"/>
      <c r="M101" s="28"/>
      <c r="N101" s="28"/>
      <c r="O101" s="28"/>
      <c r="P101" s="28"/>
      <c r="Q101" s="28"/>
      <c r="R101" s="28"/>
      <c r="S101" s="28"/>
      <c r="T101" s="28"/>
      <c r="U101" s="28"/>
      <c r="V101" s="26"/>
      <c r="W101" s="150"/>
      <c r="AA101" s="34"/>
      <c r="AB101" s="34"/>
      <c r="AC101" s="34"/>
      <c r="AD101" s="11"/>
      <c r="AE101" s="11"/>
      <c r="AF101" s="11"/>
      <c r="AG101" s="11"/>
      <c r="AH101" s="2"/>
      <c r="AI101" s="2"/>
      <c r="AJ101" s="2"/>
      <c r="AK101" s="2"/>
      <c r="AL101" s="16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ht="12.6" x14ac:dyDescent="0.2">
      <c r="B102" s="149" t="s">
        <v>115</v>
      </c>
      <c r="C102" s="19"/>
      <c r="D102" s="19"/>
      <c r="E102" s="19"/>
      <c r="F102" s="19"/>
      <c r="G102" s="26"/>
      <c r="H102" s="26"/>
      <c r="I102" s="26"/>
      <c r="J102" s="26"/>
      <c r="K102" s="26"/>
      <c r="L102" s="98">
        <f>+V170</f>
        <v>0</v>
      </c>
      <c r="M102" s="28"/>
      <c r="N102" s="28"/>
      <c r="O102" s="28"/>
      <c r="P102" s="28"/>
      <c r="Q102" s="28"/>
      <c r="R102" s="28"/>
      <c r="S102" s="28"/>
      <c r="T102" s="28"/>
      <c r="U102" s="28"/>
      <c r="V102" s="26"/>
      <c r="W102" s="150"/>
      <c r="AA102" s="34"/>
      <c r="AB102" s="34"/>
      <c r="AC102" s="34"/>
      <c r="AD102" s="11"/>
      <c r="AE102" s="11"/>
      <c r="AF102" s="11"/>
      <c r="AG102" s="11"/>
      <c r="AH102" s="2"/>
      <c r="AI102" s="2"/>
      <c r="AJ102" s="2"/>
      <c r="AK102" s="2"/>
      <c r="AL102" s="16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ht="12.6" x14ac:dyDescent="0.2">
      <c r="B103" s="149" t="s">
        <v>116</v>
      </c>
      <c r="C103" s="28"/>
      <c r="D103" s="28"/>
      <c r="E103" s="28"/>
      <c r="F103" s="28"/>
      <c r="G103" s="28"/>
      <c r="H103" s="28"/>
      <c r="I103" s="28"/>
      <c r="J103" s="26"/>
      <c r="K103" s="99"/>
      <c r="L103" s="191">
        <f>+V171</f>
        <v>0</v>
      </c>
      <c r="M103" s="26"/>
      <c r="N103" s="26"/>
      <c r="O103" s="26"/>
      <c r="P103" s="26"/>
      <c r="Q103" s="28"/>
      <c r="R103" s="339" t="s">
        <v>25</v>
      </c>
      <c r="S103" s="339"/>
      <c r="T103" s="337">
        <f>IFERROR(L103/L102,0)</f>
        <v>0</v>
      </c>
      <c r="U103" s="337"/>
      <c r="V103" s="311">
        <f>IF(T103&lt;15%,0,IF(AND(T103&gt;=15%,T103&lt;29%),5,IF(AND(T103&gt;=30%,T103&lt;49%),10,IF(AND(T103&gt;=50%,T103&lt;64%),15,IF(AND(T103&gt;=65%,T103&lt;74%),20,IF(T103&gt;=75%,25,0))))))</f>
        <v>0</v>
      </c>
      <c r="W103" s="312"/>
      <c r="Y103" s="12">
        <v>25</v>
      </c>
    </row>
    <row r="104" spans="2:48" ht="12.6" x14ac:dyDescent="0.2">
      <c r="B104" s="120" t="s">
        <v>121</v>
      </c>
      <c r="C104" s="28"/>
      <c r="D104" s="28"/>
      <c r="E104" s="28"/>
      <c r="F104" s="28"/>
      <c r="G104" s="28"/>
      <c r="H104" s="28"/>
      <c r="I104" s="28"/>
      <c r="J104" s="26"/>
      <c r="K104" s="28"/>
      <c r="L104" s="129"/>
      <c r="M104" s="26"/>
      <c r="N104" s="26"/>
      <c r="O104" s="26"/>
      <c r="P104" s="26"/>
      <c r="Q104" s="28"/>
      <c r="R104" s="64"/>
      <c r="S104" s="64"/>
      <c r="T104" s="151"/>
      <c r="U104" s="151"/>
      <c r="V104" s="124"/>
      <c r="W104" s="152"/>
    </row>
    <row r="105" spans="2:48" s="204" customFormat="1" ht="6" customHeight="1" x14ac:dyDescent="0.15">
      <c r="B105" s="213"/>
      <c r="C105" s="206"/>
      <c r="D105" s="206"/>
      <c r="E105" s="206"/>
      <c r="F105" s="206"/>
      <c r="G105" s="206"/>
      <c r="H105" s="206"/>
      <c r="I105" s="206"/>
      <c r="J105" s="206"/>
      <c r="L105" s="245"/>
      <c r="M105" s="206"/>
      <c r="N105" s="206"/>
      <c r="O105" s="206"/>
      <c r="P105" s="206"/>
      <c r="Q105" s="206"/>
      <c r="R105" s="206"/>
      <c r="S105" s="206"/>
      <c r="T105" s="206"/>
      <c r="U105" s="206"/>
      <c r="W105" s="214"/>
      <c r="X105" s="207"/>
      <c r="Y105" s="208"/>
      <c r="Z105" s="208"/>
      <c r="AA105" s="246"/>
      <c r="AB105" s="246"/>
      <c r="AC105" s="246"/>
      <c r="AD105" s="228"/>
      <c r="AE105" s="228"/>
      <c r="AF105" s="228"/>
      <c r="AG105" s="228"/>
      <c r="AH105" s="206"/>
      <c r="AI105" s="206"/>
      <c r="AJ105" s="206"/>
      <c r="AK105" s="206"/>
      <c r="AL105" s="247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</row>
    <row r="106" spans="2:48" ht="15.75" customHeight="1" x14ac:dyDescent="0.2">
      <c r="B106" s="144" t="s">
        <v>132</v>
      </c>
      <c r="L106" s="81"/>
      <c r="M106" s="153" t="s">
        <v>131</v>
      </c>
      <c r="N106" s="3"/>
      <c r="W106" s="45"/>
      <c r="AA106" s="35"/>
      <c r="AB106" s="329"/>
      <c r="AC106" s="329"/>
      <c r="AD106" s="329"/>
      <c r="AE106" s="329"/>
      <c r="AF106" s="329"/>
      <c r="AG106" s="329"/>
      <c r="AH106" s="319"/>
      <c r="AI106" s="319"/>
      <c r="AJ106" s="319"/>
      <c r="AK106" s="319"/>
      <c r="AL106" s="10"/>
      <c r="AM106" s="319"/>
      <c r="AN106" s="319"/>
      <c r="AO106" s="319"/>
      <c r="AP106" s="319"/>
      <c r="AQ106" s="319"/>
      <c r="AR106" s="319"/>
      <c r="AS106" s="319"/>
      <c r="AT106" s="319"/>
      <c r="AU106" s="319"/>
      <c r="AV106" s="319"/>
    </row>
    <row r="107" spans="2:48" ht="13.2" customHeight="1" x14ac:dyDescent="0.3">
      <c r="B107" s="169" t="s">
        <v>137</v>
      </c>
      <c r="I107" s="8"/>
      <c r="J107" s="8"/>
      <c r="K107" s="8"/>
      <c r="L107" s="92"/>
      <c r="N107" s="10"/>
      <c r="P107" s="24"/>
      <c r="Q107" s="24"/>
      <c r="R107" s="24"/>
      <c r="S107" s="24"/>
      <c r="T107" s="24"/>
      <c r="U107" s="24"/>
      <c r="W107" s="45"/>
    </row>
    <row r="108" spans="2:48" s="24" customFormat="1" ht="20.399999999999999" customHeight="1" x14ac:dyDescent="0.3">
      <c r="B108" s="215"/>
      <c r="C108" s="216"/>
      <c r="F108" s="178"/>
      <c r="I108" s="216"/>
      <c r="L108" s="217"/>
      <c r="M108" s="218"/>
      <c r="N108" s="218"/>
      <c r="O108" s="219"/>
      <c r="P108" s="218"/>
      <c r="Q108" s="218"/>
      <c r="R108" s="218"/>
      <c r="S108" s="218"/>
      <c r="T108" s="272" t="s">
        <v>25</v>
      </c>
      <c r="U108" s="272"/>
      <c r="V108" s="359">
        <f>IF(X108&lt;1,0,IF(AND(X108&gt;=1,X108&lt;2),2,IF(AND(X108&gt;=2,X108&lt;3),4,IF(AND(X108&gt;=3,X108&lt;4),6,IF(AND(X108&gt;=4,X108&lt;5),8,IF(X108&gt;=5,10,0))))))</f>
        <v>0</v>
      </c>
      <c r="W108" s="360"/>
      <c r="X108" s="220">
        <f>COUNTA(C108:O108)</f>
        <v>0</v>
      </c>
      <c r="Y108" s="221"/>
      <c r="Z108" s="221"/>
      <c r="AA108" s="222"/>
      <c r="AB108" s="222"/>
      <c r="AC108" s="222"/>
      <c r="AD108" s="222"/>
      <c r="AE108" s="222"/>
      <c r="AF108" s="222"/>
      <c r="AG108" s="222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</row>
    <row r="109" spans="2:48" ht="9" customHeight="1" x14ac:dyDescent="0.2">
      <c r="B109" s="362" t="s">
        <v>103</v>
      </c>
      <c r="C109" s="363"/>
      <c r="E109" s="60" t="s">
        <v>104</v>
      </c>
      <c r="F109" s="60"/>
      <c r="H109" s="60" t="s">
        <v>128</v>
      </c>
      <c r="K109" s="60" t="s">
        <v>129</v>
      </c>
      <c r="N109" s="154" t="s">
        <v>130</v>
      </c>
      <c r="Q109" s="154"/>
      <c r="S109" s="140"/>
      <c r="W109" s="45"/>
      <c r="AC109" s="36"/>
      <c r="AD109" s="36"/>
      <c r="AE109" s="36"/>
      <c r="AF109" s="36"/>
      <c r="AG109" s="36"/>
      <c r="AH109" s="9"/>
      <c r="AI109" s="9"/>
      <c r="AJ109" s="9"/>
      <c r="AK109" s="9"/>
      <c r="AL109" s="9"/>
      <c r="AM109" s="9"/>
    </row>
    <row r="110" spans="2:48" s="204" customFormat="1" ht="7.95" customHeight="1" x14ac:dyDescent="0.15">
      <c r="B110" s="248"/>
      <c r="L110" s="205"/>
      <c r="M110" s="206"/>
      <c r="N110" s="206"/>
      <c r="O110" s="206"/>
      <c r="P110" s="206"/>
      <c r="Q110" s="206"/>
      <c r="R110" s="249"/>
      <c r="S110" s="249"/>
      <c r="T110" s="249"/>
      <c r="U110" s="249"/>
      <c r="V110" s="250"/>
      <c r="W110" s="251"/>
      <c r="X110" s="207"/>
      <c r="Y110" s="208"/>
      <c r="Z110" s="208"/>
      <c r="AA110" s="252"/>
      <c r="AB110" s="252"/>
      <c r="AC110" s="252"/>
      <c r="AD110" s="252"/>
      <c r="AE110" s="252"/>
      <c r="AF110" s="252"/>
      <c r="AG110" s="252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</row>
    <row r="111" spans="2:48" s="204" customFormat="1" ht="7.2" customHeight="1" x14ac:dyDescent="0.15">
      <c r="B111" s="248"/>
      <c r="L111" s="205"/>
      <c r="M111" s="206"/>
      <c r="N111" s="206"/>
      <c r="O111" s="206"/>
      <c r="P111" s="206"/>
      <c r="Q111" s="206"/>
      <c r="R111" s="249"/>
      <c r="S111" s="249"/>
      <c r="T111" s="249"/>
      <c r="U111" s="249"/>
      <c r="V111" s="250"/>
      <c r="W111" s="251"/>
      <c r="X111" s="207"/>
      <c r="Y111" s="208"/>
      <c r="Z111" s="208"/>
      <c r="AA111" s="252"/>
      <c r="AB111" s="252"/>
      <c r="AC111" s="252"/>
      <c r="AD111" s="252"/>
      <c r="AE111" s="252"/>
      <c r="AF111" s="252"/>
      <c r="AG111" s="252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</row>
    <row r="112" spans="2:48" s="26" customFormat="1" ht="11.4" x14ac:dyDescent="0.2">
      <c r="B112" s="313" t="s">
        <v>99</v>
      </c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5"/>
      <c r="X112" s="187"/>
      <c r="Y112" s="30"/>
      <c r="Z112" s="30"/>
      <c r="AA112" s="68"/>
      <c r="AB112" s="68"/>
      <c r="AC112" s="68"/>
      <c r="AD112" s="68"/>
      <c r="AE112" s="68"/>
      <c r="AF112" s="68"/>
      <c r="AG112" s="68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</row>
    <row r="113" spans="2:48" s="26" customFormat="1" ht="11.4" x14ac:dyDescent="0.2">
      <c r="B113" s="316" t="s">
        <v>140</v>
      </c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8"/>
      <c r="X113" s="187"/>
      <c r="Y113" s="30"/>
      <c r="Z113" s="30"/>
      <c r="AA113" s="68"/>
      <c r="AB113" s="68"/>
      <c r="AC113" s="68"/>
      <c r="AD113" s="68"/>
      <c r="AE113" s="68"/>
      <c r="AF113" s="68"/>
      <c r="AG113" s="68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</row>
    <row r="114" spans="2:48" s="26" customFormat="1" ht="11.4" x14ac:dyDescent="0.2">
      <c r="B114" s="316" t="s">
        <v>139</v>
      </c>
      <c r="C114" s="317"/>
      <c r="D114" s="317"/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8"/>
      <c r="X114" s="188"/>
      <c r="Y114" s="30"/>
      <c r="Z114" s="30"/>
      <c r="AA114" s="68"/>
      <c r="AB114" s="68"/>
      <c r="AC114" s="68"/>
      <c r="AD114" s="68"/>
      <c r="AE114" s="68"/>
      <c r="AF114" s="68"/>
      <c r="AG114" s="68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</row>
    <row r="115" spans="2:48" s="26" customFormat="1" ht="11.4" x14ac:dyDescent="0.2">
      <c r="B115" s="180"/>
      <c r="C115" s="181"/>
      <c r="D115" s="181"/>
      <c r="E115" s="181"/>
      <c r="F115" s="181"/>
      <c r="G115" s="361" t="s">
        <v>141</v>
      </c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181"/>
      <c r="W115" s="182"/>
      <c r="X115" s="188"/>
      <c r="Y115" s="30"/>
      <c r="Z115" s="30"/>
      <c r="AA115" s="68"/>
      <c r="AB115" s="68"/>
      <c r="AC115" s="68"/>
      <c r="AD115" s="68"/>
      <c r="AE115" s="68"/>
      <c r="AF115" s="68"/>
      <c r="AG115" s="68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</row>
    <row r="116" spans="2:48" s="204" customFormat="1" ht="5.4" x14ac:dyDescent="0.15">
      <c r="B116" s="253"/>
      <c r="C116" s="254"/>
      <c r="D116" s="254"/>
      <c r="E116" s="254"/>
      <c r="F116" s="254"/>
      <c r="G116" s="255"/>
      <c r="H116" s="255"/>
      <c r="I116" s="255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4"/>
      <c r="W116" s="257"/>
      <c r="X116" s="258"/>
      <c r="Y116" s="208"/>
      <c r="Z116" s="208"/>
      <c r="AA116" s="252"/>
      <c r="AB116" s="252"/>
      <c r="AC116" s="252"/>
      <c r="AD116" s="252"/>
      <c r="AE116" s="252"/>
      <c r="AF116" s="252"/>
      <c r="AG116" s="252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</row>
    <row r="117" spans="2:48" s="60" customFormat="1" ht="10.199999999999999" customHeight="1" x14ac:dyDescent="0.2">
      <c r="B117" s="358" t="s">
        <v>100</v>
      </c>
      <c r="C117" s="307"/>
      <c r="D117" s="275" t="s">
        <v>122</v>
      </c>
      <c r="E117" s="364"/>
      <c r="F117" s="276"/>
      <c r="G117" s="275" t="s">
        <v>134</v>
      </c>
      <c r="H117" s="276"/>
      <c r="I117" s="295" t="s">
        <v>135</v>
      </c>
      <c r="J117" s="354" t="s">
        <v>101</v>
      </c>
      <c r="K117" s="355"/>
      <c r="L117" s="355"/>
      <c r="M117" s="356"/>
      <c r="N117" s="357" t="s">
        <v>102</v>
      </c>
      <c r="O117" s="357"/>
      <c r="P117" s="357"/>
      <c r="Q117" s="357"/>
      <c r="R117" s="307" t="s">
        <v>103</v>
      </c>
      <c r="S117" s="307"/>
      <c r="T117" s="275" t="s">
        <v>104</v>
      </c>
      <c r="U117" s="276"/>
      <c r="V117" s="307" t="s">
        <v>105</v>
      </c>
      <c r="W117" s="308"/>
      <c r="X117" s="189"/>
      <c r="Y117" s="69"/>
      <c r="Z117" s="69"/>
      <c r="AA117" s="70"/>
      <c r="AB117" s="70"/>
      <c r="AC117" s="70"/>
      <c r="AD117" s="70"/>
      <c r="AE117" s="70"/>
      <c r="AF117" s="70"/>
      <c r="AG117" s="70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</row>
    <row r="118" spans="2:48" s="60" customFormat="1" ht="10.199999999999999" x14ac:dyDescent="0.2">
      <c r="B118" s="358"/>
      <c r="C118" s="307"/>
      <c r="D118" s="277"/>
      <c r="E118" s="365"/>
      <c r="F118" s="278"/>
      <c r="G118" s="277"/>
      <c r="H118" s="278"/>
      <c r="I118" s="296"/>
      <c r="J118" s="72" t="s">
        <v>106</v>
      </c>
      <c r="K118" s="73" t="s">
        <v>107</v>
      </c>
      <c r="L118" s="93" t="s">
        <v>108</v>
      </c>
      <c r="M118" s="75" t="s">
        <v>109</v>
      </c>
      <c r="N118" s="72" t="s">
        <v>106</v>
      </c>
      <c r="O118" s="73" t="s">
        <v>107</v>
      </c>
      <c r="P118" s="74" t="s">
        <v>108</v>
      </c>
      <c r="R118" s="307"/>
      <c r="S118" s="307"/>
      <c r="T118" s="277"/>
      <c r="U118" s="278"/>
      <c r="V118" s="307"/>
      <c r="W118" s="308"/>
      <c r="X118" s="186"/>
      <c r="Y118" s="69"/>
      <c r="Z118" s="69"/>
      <c r="AA118" s="70"/>
      <c r="AB118" s="70"/>
      <c r="AC118" s="70"/>
      <c r="AD118" s="70"/>
      <c r="AE118" s="70"/>
      <c r="AF118" s="70"/>
      <c r="AG118" s="70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</row>
    <row r="119" spans="2:48" s="60" customFormat="1" ht="10.199999999999999" x14ac:dyDescent="0.2">
      <c r="B119" s="285">
        <v>1</v>
      </c>
      <c r="C119" s="286"/>
      <c r="D119" s="287"/>
      <c r="E119" s="288"/>
      <c r="F119" s="289"/>
      <c r="G119" s="287"/>
      <c r="H119" s="289"/>
      <c r="I119" s="142"/>
      <c r="J119" s="190"/>
      <c r="K119" s="190"/>
      <c r="L119" s="94"/>
      <c r="M119" s="190"/>
      <c r="N119" s="190"/>
      <c r="O119" s="190"/>
      <c r="P119" s="75" t="s">
        <v>109</v>
      </c>
      <c r="Q119" s="190"/>
      <c r="R119" s="269"/>
      <c r="S119" s="269"/>
      <c r="T119" s="270"/>
      <c r="U119" s="271"/>
      <c r="V119" s="269"/>
      <c r="W119" s="301"/>
      <c r="X119" s="186">
        <f t="shared" ref="X119:X150" si="12">COUNTA(I119:U119)+IF(MONTH(G119)&gt;=7,1,0)</f>
        <v>1</v>
      </c>
      <c r="Y119" s="69"/>
      <c r="Z119" s="69"/>
      <c r="AA119" s="70"/>
      <c r="AB119" s="70"/>
      <c r="AC119" s="70"/>
      <c r="AD119" s="70"/>
      <c r="AE119" s="70"/>
      <c r="AF119" s="70"/>
      <c r="AG119" s="70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</row>
    <row r="120" spans="2:48" s="60" customFormat="1" ht="10.199999999999999" x14ac:dyDescent="0.2">
      <c r="B120" s="285">
        <f>B119+1</f>
        <v>2</v>
      </c>
      <c r="C120" s="286"/>
      <c r="D120" s="287"/>
      <c r="E120" s="288"/>
      <c r="F120" s="289"/>
      <c r="G120" s="287"/>
      <c r="H120" s="289"/>
      <c r="I120" s="142"/>
      <c r="J120" s="190"/>
      <c r="K120" s="190"/>
      <c r="L120" s="190"/>
      <c r="M120" s="190"/>
      <c r="N120" s="190"/>
      <c r="O120" s="190"/>
      <c r="P120" s="190"/>
      <c r="Q120" s="190"/>
      <c r="R120" s="269"/>
      <c r="S120" s="269"/>
      <c r="T120" s="270"/>
      <c r="U120" s="271"/>
      <c r="V120" s="269"/>
      <c r="W120" s="301"/>
      <c r="X120" s="186">
        <f t="shared" si="12"/>
        <v>0</v>
      </c>
      <c r="Y120" s="69"/>
      <c r="Z120" s="69"/>
      <c r="AA120" s="70"/>
      <c r="AB120" s="70"/>
      <c r="AC120" s="70"/>
      <c r="AD120" s="70"/>
      <c r="AE120" s="70"/>
      <c r="AF120" s="70"/>
      <c r="AG120" s="70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</row>
    <row r="121" spans="2:48" s="60" customFormat="1" ht="10.199999999999999" x14ac:dyDescent="0.2">
      <c r="B121" s="285">
        <f t="shared" ref="B121:B148" si="13">B120+1</f>
        <v>3</v>
      </c>
      <c r="C121" s="286"/>
      <c r="D121" s="287"/>
      <c r="E121" s="288"/>
      <c r="F121" s="289"/>
      <c r="G121" s="287"/>
      <c r="H121" s="289"/>
      <c r="I121" s="142"/>
      <c r="J121" s="190"/>
      <c r="K121" s="190"/>
      <c r="L121" s="190"/>
      <c r="M121" s="190"/>
      <c r="N121" s="190"/>
      <c r="O121" s="190"/>
      <c r="P121" s="190"/>
      <c r="Q121" s="190"/>
      <c r="R121" s="269"/>
      <c r="S121" s="269"/>
      <c r="T121" s="270"/>
      <c r="U121" s="271"/>
      <c r="V121" s="269"/>
      <c r="W121" s="301"/>
      <c r="X121" s="186">
        <f t="shared" si="12"/>
        <v>0</v>
      </c>
      <c r="Y121" s="69"/>
      <c r="Z121" s="69"/>
      <c r="AA121" s="70"/>
      <c r="AB121" s="70"/>
      <c r="AC121" s="70"/>
      <c r="AD121" s="70"/>
      <c r="AE121" s="70"/>
      <c r="AF121" s="70"/>
      <c r="AG121" s="70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</row>
    <row r="122" spans="2:48" s="60" customFormat="1" ht="10.199999999999999" x14ac:dyDescent="0.2">
      <c r="B122" s="285">
        <f t="shared" si="13"/>
        <v>4</v>
      </c>
      <c r="C122" s="286"/>
      <c r="D122" s="287"/>
      <c r="E122" s="288"/>
      <c r="F122" s="289"/>
      <c r="G122" s="287"/>
      <c r="H122" s="289"/>
      <c r="I122" s="142"/>
      <c r="J122" s="190"/>
      <c r="K122" s="190"/>
      <c r="L122" s="190"/>
      <c r="M122" s="190"/>
      <c r="N122" s="190"/>
      <c r="O122" s="190"/>
      <c r="P122" s="190"/>
      <c r="Q122" s="190"/>
      <c r="R122" s="269"/>
      <c r="S122" s="269"/>
      <c r="T122" s="270"/>
      <c r="U122" s="271"/>
      <c r="V122" s="269"/>
      <c r="W122" s="301"/>
      <c r="X122" s="186">
        <f t="shared" si="12"/>
        <v>0</v>
      </c>
      <c r="Y122" s="69"/>
      <c r="Z122" s="69"/>
      <c r="AA122" s="70"/>
      <c r="AB122" s="70"/>
      <c r="AC122" s="70"/>
      <c r="AD122" s="70"/>
      <c r="AE122" s="70"/>
      <c r="AF122" s="70"/>
      <c r="AG122" s="70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</row>
    <row r="123" spans="2:48" s="60" customFormat="1" ht="10.199999999999999" x14ac:dyDescent="0.2">
      <c r="B123" s="285">
        <f t="shared" si="13"/>
        <v>5</v>
      </c>
      <c r="C123" s="286"/>
      <c r="D123" s="287"/>
      <c r="E123" s="297"/>
      <c r="F123" s="271"/>
      <c r="G123" s="287"/>
      <c r="H123" s="289"/>
      <c r="I123" s="142"/>
      <c r="J123" s="190"/>
      <c r="K123" s="190"/>
      <c r="L123" s="190"/>
      <c r="M123" s="190"/>
      <c r="N123" s="190"/>
      <c r="O123" s="190"/>
      <c r="P123" s="190"/>
      <c r="Q123" s="190"/>
      <c r="R123" s="269"/>
      <c r="S123" s="269"/>
      <c r="T123" s="270"/>
      <c r="U123" s="271"/>
      <c r="V123" s="269"/>
      <c r="W123" s="301"/>
      <c r="X123" s="186">
        <f t="shared" si="12"/>
        <v>0</v>
      </c>
      <c r="Y123" s="69"/>
      <c r="Z123" s="69"/>
      <c r="AA123" s="70"/>
      <c r="AB123" s="70"/>
      <c r="AC123" s="70"/>
      <c r="AD123" s="70"/>
      <c r="AE123" s="70"/>
      <c r="AF123" s="70"/>
      <c r="AG123" s="70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</row>
    <row r="124" spans="2:48" s="60" customFormat="1" ht="10.199999999999999" x14ac:dyDescent="0.2">
      <c r="B124" s="285">
        <f t="shared" si="13"/>
        <v>6</v>
      </c>
      <c r="C124" s="286"/>
      <c r="D124" s="287"/>
      <c r="E124" s="297"/>
      <c r="F124" s="271"/>
      <c r="G124" s="287"/>
      <c r="H124" s="289"/>
      <c r="I124" s="142"/>
      <c r="J124" s="190"/>
      <c r="K124" s="190"/>
      <c r="L124" s="190"/>
      <c r="M124" s="190"/>
      <c r="N124" s="190"/>
      <c r="O124" s="190"/>
      <c r="P124" s="190"/>
      <c r="Q124" s="190"/>
      <c r="R124" s="269"/>
      <c r="S124" s="269"/>
      <c r="T124" s="270"/>
      <c r="U124" s="271"/>
      <c r="V124" s="269"/>
      <c r="W124" s="301"/>
      <c r="X124" s="186">
        <f t="shared" si="12"/>
        <v>0</v>
      </c>
      <c r="Y124" s="69"/>
      <c r="Z124" s="69"/>
      <c r="AA124" s="70"/>
      <c r="AB124" s="70"/>
      <c r="AC124" s="70"/>
      <c r="AD124" s="70"/>
      <c r="AE124" s="70"/>
      <c r="AF124" s="70"/>
      <c r="AG124" s="70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</row>
    <row r="125" spans="2:48" s="60" customFormat="1" ht="10.199999999999999" x14ac:dyDescent="0.2">
      <c r="B125" s="285">
        <f t="shared" si="13"/>
        <v>7</v>
      </c>
      <c r="C125" s="286"/>
      <c r="D125" s="287"/>
      <c r="E125" s="297"/>
      <c r="F125" s="271"/>
      <c r="G125" s="287"/>
      <c r="H125" s="289"/>
      <c r="I125" s="142"/>
      <c r="J125" s="190"/>
      <c r="K125" s="190"/>
      <c r="L125" s="190"/>
      <c r="M125" s="190"/>
      <c r="N125" s="190"/>
      <c r="O125" s="190"/>
      <c r="P125" s="190"/>
      <c r="Q125" s="190"/>
      <c r="R125" s="269"/>
      <c r="S125" s="269"/>
      <c r="T125" s="270"/>
      <c r="U125" s="271"/>
      <c r="V125" s="269"/>
      <c r="W125" s="301"/>
      <c r="X125" s="186">
        <f t="shared" si="12"/>
        <v>0</v>
      </c>
      <c r="Y125" s="69"/>
      <c r="Z125" s="69"/>
      <c r="AA125" s="70"/>
      <c r="AB125" s="70"/>
      <c r="AC125" s="70"/>
      <c r="AD125" s="70"/>
      <c r="AE125" s="70"/>
      <c r="AF125" s="70"/>
      <c r="AG125" s="70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</row>
    <row r="126" spans="2:48" s="60" customFormat="1" ht="10.199999999999999" x14ac:dyDescent="0.2">
      <c r="B126" s="285">
        <f t="shared" si="13"/>
        <v>8</v>
      </c>
      <c r="C126" s="286"/>
      <c r="D126" s="287"/>
      <c r="E126" s="297"/>
      <c r="F126" s="271"/>
      <c r="G126" s="287"/>
      <c r="H126" s="289"/>
      <c r="I126" s="142"/>
      <c r="J126" s="190"/>
      <c r="K126" s="190"/>
      <c r="L126" s="190"/>
      <c r="M126" s="190"/>
      <c r="N126" s="190"/>
      <c r="O126" s="190"/>
      <c r="P126" s="190"/>
      <c r="Q126" s="190"/>
      <c r="R126" s="269"/>
      <c r="S126" s="269"/>
      <c r="T126" s="270"/>
      <c r="U126" s="271"/>
      <c r="V126" s="269"/>
      <c r="W126" s="301"/>
      <c r="X126" s="186">
        <f t="shared" si="12"/>
        <v>0</v>
      </c>
      <c r="Y126" s="69"/>
      <c r="Z126" s="69"/>
      <c r="AA126" s="70"/>
      <c r="AB126" s="70"/>
      <c r="AC126" s="70"/>
      <c r="AD126" s="70"/>
      <c r="AE126" s="70"/>
      <c r="AF126" s="70"/>
      <c r="AG126" s="70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</row>
    <row r="127" spans="2:48" s="60" customFormat="1" ht="10.199999999999999" x14ac:dyDescent="0.2">
      <c r="B127" s="285">
        <f t="shared" si="13"/>
        <v>9</v>
      </c>
      <c r="C127" s="286"/>
      <c r="D127" s="287"/>
      <c r="E127" s="297"/>
      <c r="F127" s="271"/>
      <c r="G127" s="287"/>
      <c r="H127" s="289"/>
      <c r="I127" s="142"/>
      <c r="J127" s="190"/>
      <c r="K127" s="190"/>
      <c r="L127" s="190"/>
      <c r="M127" s="190"/>
      <c r="N127" s="190"/>
      <c r="O127" s="190"/>
      <c r="P127" s="190"/>
      <c r="Q127" s="190"/>
      <c r="R127" s="269"/>
      <c r="S127" s="269"/>
      <c r="T127" s="270"/>
      <c r="U127" s="271"/>
      <c r="V127" s="269"/>
      <c r="W127" s="301"/>
      <c r="X127" s="186">
        <f t="shared" si="12"/>
        <v>0</v>
      </c>
      <c r="Y127" s="69"/>
      <c r="Z127" s="69"/>
      <c r="AA127" s="70"/>
      <c r="AB127" s="70"/>
      <c r="AC127" s="70"/>
      <c r="AD127" s="70"/>
      <c r="AE127" s="70"/>
      <c r="AF127" s="70"/>
      <c r="AG127" s="70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</row>
    <row r="128" spans="2:48" s="60" customFormat="1" ht="10.199999999999999" x14ac:dyDescent="0.2">
      <c r="B128" s="285">
        <f t="shared" si="13"/>
        <v>10</v>
      </c>
      <c r="C128" s="286"/>
      <c r="D128" s="287"/>
      <c r="E128" s="297"/>
      <c r="F128" s="271"/>
      <c r="G128" s="287"/>
      <c r="H128" s="289"/>
      <c r="I128" s="141"/>
      <c r="J128" s="190"/>
      <c r="K128" s="190"/>
      <c r="L128" s="190"/>
      <c r="M128" s="190"/>
      <c r="N128" s="190"/>
      <c r="O128" s="190"/>
      <c r="P128" s="190"/>
      <c r="Q128" s="190"/>
      <c r="R128" s="269"/>
      <c r="S128" s="269"/>
      <c r="T128" s="270"/>
      <c r="U128" s="271"/>
      <c r="V128" s="269"/>
      <c r="W128" s="301"/>
      <c r="X128" s="186">
        <f t="shared" si="12"/>
        <v>0</v>
      </c>
      <c r="Y128" s="69"/>
      <c r="Z128" s="69"/>
      <c r="AA128" s="70"/>
      <c r="AB128" s="70"/>
      <c r="AC128" s="70"/>
      <c r="AD128" s="70"/>
      <c r="AE128" s="70"/>
      <c r="AF128" s="70"/>
      <c r="AG128" s="70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</row>
    <row r="129" spans="2:48" s="60" customFormat="1" ht="10.199999999999999" x14ac:dyDescent="0.2">
      <c r="B129" s="285">
        <f t="shared" si="13"/>
        <v>11</v>
      </c>
      <c r="C129" s="286"/>
      <c r="D129" s="287"/>
      <c r="E129" s="297"/>
      <c r="F129" s="271"/>
      <c r="G129" s="287"/>
      <c r="H129" s="289"/>
      <c r="I129" s="141"/>
      <c r="J129" s="190"/>
      <c r="K129" s="190"/>
      <c r="L129" s="190"/>
      <c r="M129" s="190"/>
      <c r="N129" s="190"/>
      <c r="O129" s="190"/>
      <c r="P129" s="190"/>
      <c r="Q129" s="190"/>
      <c r="R129" s="269"/>
      <c r="S129" s="269"/>
      <c r="T129" s="270"/>
      <c r="U129" s="271"/>
      <c r="V129" s="269"/>
      <c r="W129" s="301"/>
      <c r="X129" s="186">
        <f t="shared" si="12"/>
        <v>0</v>
      </c>
      <c r="Y129" s="69"/>
      <c r="Z129" s="69"/>
      <c r="AA129" s="70"/>
      <c r="AB129" s="70"/>
      <c r="AC129" s="70"/>
      <c r="AD129" s="70"/>
      <c r="AE129" s="70"/>
      <c r="AF129" s="70"/>
      <c r="AG129" s="70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</row>
    <row r="130" spans="2:48" s="60" customFormat="1" ht="10.199999999999999" x14ac:dyDescent="0.2">
      <c r="B130" s="285">
        <f t="shared" si="13"/>
        <v>12</v>
      </c>
      <c r="C130" s="286"/>
      <c r="D130" s="287"/>
      <c r="E130" s="297"/>
      <c r="F130" s="271"/>
      <c r="G130" s="287"/>
      <c r="H130" s="289"/>
      <c r="I130" s="141"/>
      <c r="J130" s="190"/>
      <c r="K130" s="190"/>
      <c r="L130" s="190"/>
      <c r="M130" s="190"/>
      <c r="N130" s="190"/>
      <c r="O130" s="190"/>
      <c r="P130" s="190"/>
      <c r="Q130" s="190"/>
      <c r="R130" s="269"/>
      <c r="S130" s="269"/>
      <c r="T130" s="270"/>
      <c r="U130" s="271"/>
      <c r="V130" s="269"/>
      <c r="W130" s="301"/>
      <c r="X130" s="186">
        <f t="shared" si="12"/>
        <v>0</v>
      </c>
      <c r="Y130" s="69"/>
      <c r="Z130" s="69"/>
      <c r="AA130" s="70"/>
      <c r="AB130" s="70"/>
      <c r="AC130" s="70"/>
      <c r="AD130" s="70"/>
      <c r="AE130" s="70"/>
      <c r="AF130" s="70"/>
      <c r="AG130" s="70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</row>
    <row r="131" spans="2:48" s="60" customFormat="1" ht="10.199999999999999" x14ac:dyDescent="0.2">
      <c r="B131" s="285">
        <f t="shared" si="13"/>
        <v>13</v>
      </c>
      <c r="C131" s="286"/>
      <c r="D131" s="287"/>
      <c r="E131" s="297"/>
      <c r="F131" s="271"/>
      <c r="G131" s="287"/>
      <c r="H131" s="289"/>
      <c r="I131" s="141"/>
      <c r="J131" s="190"/>
      <c r="K131" s="190"/>
      <c r="L131" s="190"/>
      <c r="M131" s="190"/>
      <c r="N131" s="190"/>
      <c r="O131" s="190"/>
      <c r="P131" s="190"/>
      <c r="Q131" s="190"/>
      <c r="R131" s="269"/>
      <c r="S131" s="269"/>
      <c r="T131" s="270"/>
      <c r="U131" s="271"/>
      <c r="V131" s="269"/>
      <c r="W131" s="301"/>
      <c r="X131" s="186">
        <f t="shared" si="12"/>
        <v>0</v>
      </c>
      <c r="Y131" s="69"/>
      <c r="Z131" s="69"/>
      <c r="AA131" s="70"/>
      <c r="AB131" s="70"/>
      <c r="AC131" s="70"/>
      <c r="AD131" s="70"/>
      <c r="AE131" s="70"/>
      <c r="AF131" s="70"/>
      <c r="AG131" s="70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</row>
    <row r="132" spans="2:48" s="60" customFormat="1" ht="10.199999999999999" x14ac:dyDescent="0.2">
      <c r="B132" s="285">
        <f t="shared" si="13"/>
        <v>14</v>
      </c>
      <c r="C132" s="286"/>
      <c r="D132" s="287"/>
      <c r="E132" s="297"/>
      <c r="F132" s="271"/>
      <c r="G132" s="287"/>
      <c r="H132" s="289"/>
      <c r="I132" s="141"/>
      <c r="J132" s="190"/>
      <c r="K132" s="190"/>
      <c r="L132" s="190"/>
      <c r="M132" s="190"/>
      <c r="N132" s="190"/>
      <c r="O132" s="190"/>
      <c r="P132" s="190"/>
      <c r="Q132" s="190"/>
      <c r="R132" s="269"/>
      <c r="S132" s="269"/>
      <c r="T132" s="270"/>
      <c r="U132" s="271"/>
      <c r="V132" s="269"/>
      <c r="W132" s="301"/>
      <c r="X132" s="186">
        <f t="shared" si="12"/>
        <v>0</v>
      </c>
      <c r="Y132" s="69"/>
      <c r="Z132" s="69"/>
      <c r="AA132" s="70"/>
      <c r="AB132" s="70"/>
      <c r="AC132" s="70"/>
      <c r="AD132" s="70"/>
      <c r="AE132" s="70"/>
      <c r="AF132" s="70"/>
      <c r="AG132" s="70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</row>
    <row r="133" spans="2:48" s="60" customFormat="1" ht="10.199999999999999" x14ac:dyDescent="0.2">
      <c r="B133" s="285">
        <f t="shared" si="13"/>
        <v>15</v>
      </c>
      <c r="C133" s="286"/>
      <c r="D133" s="287"/>
      <c r="E133" s="297"/>
      <c r="F133" s="271"/>
      <c r="G133" s="287"/>
      <c r="H133" s="289"/>
      <c r="I133" s="141"/>
      <c r="J133" s="190"/>
      <c r="K133" s="190"/>
      <c r="L133" s="190"/>
      <c r="M133" s="190"/>
      <c r="N133" s="190"/>
      <c r="O133" s="190"/>
      <c r="P133" s="190"/>
      <c r="Q133" s="190"/>
      <c r="R133" s="269"/>
      <c r="S133" s="269"/>
      <c r="T133" s="270"/>
      <c r="U133" s="271"/>
      <c r="V133" s="269"/>
      <c r="W133" s="301"/>
      <c r="X133" s="186">
        <f t="shared" si="12"/>
        <v>0</v>
      </c>
      <c r="Y133" s="69"/>
      <c r="Z133" s="69"/>
      <c r="AA133" s="70"/>
      <c r="AB133" s="70"/>
      <c r="AC133" s="70"/>
      <c r="AD133" s="70"/>
      <c r="AE133" s="70"/>
      <c r="AF133" s="70"/>
      <c r="AG133" s="70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</row>
    <row r="134" spans="2:48" s="60" customFormat="1" ht="10.199999999999999" x14ac:dyDescent="0.2">
      <c r="B134" s="285">
        <f t="shared" si="13"/>
        <v>16</v>
      </c>
      <c r="C134" s="286"/>
      <c r="D134" s="287"/>
      <c r="E134" s="297"/>
      <c r="F134" s="271"/>
      <c r="G134" s="287"/>
      <c r="H134" s="289"/>
      <c r="I134" s="141"/>
      <c r="J134" s="190"/>
      <c r="K134" s="190"/>
      <c r="L134" s="190"/>
      <c r="M134" s="190"/>
      <c r="N134" s="190"/>
      <c r="O134" s="190"/>
      <c r="P134" s="190"/>
      <c r="Q134" s="190"/>
      <c r="R134" s="269"/>
      <c r="S134" s="269"/>
      <c r="T134" s="270"/>
      <c r="U134" s="271"/>
      <c r="V134" s="269"/>
      <c r="W134" s="301"/>
      <c r="X134" s="186">
        <f t="shared" si="12"/>
        <v>0</v>
      </c>
      <c r="Y134" s="69"/>
      <c r="Z134" s="69"/>
      <c r="AA134" s="70"/>
      <c r="AB134" s="70"/>
      <c r="AC134" s="70"/>
      <c r="AD134" s="70"/>
      <c r="AE134" s="70"/>
      <c r="AF134" s="70"/>
      <c r="AG134" s="70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</row>
    <row r="135" spans="2:48" s="60" customFormat="1" ht="10.199999999999999" x14ac:dyDescent="0.2">
      <c r="B135" s="285">
        <f t="shared" si="13"/>
        <v>17</v>
      </c>
      <c r="C135" s="286"/>
      <c r="D135" s="287"/>
      <c r="E135" s="297"/>
      <c r="F135" s="271"/>
      <c r="G135" s="287"/>
      <c r="H135" s="271"/>
      <c r="I135" s="141"/>
      <c r="J135" s="190"/>
      <c r="K135" s="190"/>
      <c r="L135" s="190"/>
      <c r="M135" s="190"/>
      <c r="N135" s="190"/>
      <c r="O135" s="190"/>
      <c r="P135" s="190"/>
      <c r="Q135" s="190"/>
      <c r="R135" s="269"/>
      <c r="S135" s="269"/>
      <c r="T135" s="270"/>
      <c r="U135" s="271"/>
      <c r="V135" s="269"/>
      <c r="W135" s="301"/>
      <c r="X135" s="186">
        <f t="shared" si="12"/>
        <v>0</v>
      </c>
      <c r="Y135" s="69"/>
      <c r="Z135" s="69"/>
      <c r="AA135" s="70"/>
      <c r="AB135" s="70"/>
      <c r="AC135" s="70"/>
      <c r="AD135" s="70"/>
      <c r="AE135" s="70"/>
      <c r="AF135" s="70"/>
      <c r="AG135" s="70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</row>
    <row r="136" spans="2:48" s="60" customFormat="1" ht="10.199999999999999" x14ac:dyDescent="0.2">
      <c r="B136" s="285">
        <f t="shared" si="13"/>
        <v>18</v>
      </c>
      <c r="C136" s="286"/>
      <c r="D136" s="287"/>
      <c r="E136" s="297"/>
      <c r="F136" s="271"/>
      <c r="G136" s="287"/>
      <c r="H136" s="271"/>
      <c r="I136" s="141"/>
      <c r="J136" s="190"/>
      <c r="K136" s="190"/>
      <c r="L136" s="190"/>
      <c r="M136" s="190"/>
      <c r="N136" s="190"/>
      <c r="O136" s="190"/>
      <c r="P136" s="190"/>
      <c r="Q136" s="190"/>
      <c r="R136" s="269"/>
      <c r="S136" s="269"/>
      <c r="T136" s="270"/>
      <c r="U136" s="271"/>
      <c r="V136" s="269"/>
      <c r="W136" s="301"/>
      <c r="X136" s="186">
        <f t="shared" si="12"/>
        <v>0</v>
      </c>
      <c r="Y136" s="69"/>
      <c r="Z136" s="69"/>
      <c r="AA136" s="70"/>
      <c r="AB136" s="70"/>
      <c r="AC136" s="70"/>
      <c r="AD136" s="70"/>
      <c r="AE136" s="70"/>
      <c r="AF136" s="70"/>
      <c r="AG136" s="70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</row>
    <row r="137" spans="2:48" s="60" customFormat="1" ht="10.199999999999999" x14ac:dyDescent="0.2">
      <c r="B137" s="285">
        <f t="shared" si="13"/>
        <v>19</v>
      </c>
      <c r="C137" s="286"/>
      <c r="D137" s="287"/>
      <c r="E137" s="297"/>
      <c r="F137" s="271"/>
      <c r="G137" s="287"/>
      <c r="H137" s="271"/>
      <c r="I137" s="141"/>
      <c r="J137" s="190"/>
      <c r="K137" s="190"/>
      <c r="L137" s="190"/>
      <c r="M137" s="190"/>
      <c r="N137" s="190"/>
      <c r="O137" s="190"/>
      <c r="P137" s="190"/>
      <c r="Q137" s="190"/>
      <c r="R137" s="269"/>
      <c r="S137" s="269"/>
      <c r="T137" s="270"/>
      <c r="U137" s="271"/>
      <c r="V137" s="269"/>
      <c r="W137" s="301"/>
      <c r="X137" s="186">
        <f t="shared" si="12"/>
        <v>0</v>
      </c>
      <c r="Y137" s="69"/>
      <c r="Z137" s="69"/>
      <c r="AA137" s="70"/>
      <c r="AB137" s="70"/>
      <c r="AC137" s="70"/>
      <c r="AD137" s="70"/>
      <c r="AE137" s="70"/>
      <c r="AF137" s="70"/>
      <c r="AG137" s="70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</row>
    <row r="138" spans="2:48" s="60" customFormat="1" ht="10.199999999999999" x14ac:dyDescent="0.2">
      <c r="B138" s="285">
        <f t="shared" si="13"/>
        <v>20</v>
      </c>
      <c r="C138" s="286"/>
      <c r="D138" s="287"/>
      <c r="E138" s="297"/>
      <c r="F138" s="271"/>
      <c r="G138" s="287"/>
      <c r="H138" s="271"/>
      <c r="I138" s="141"/>
      <c r="J138" s="190"/>
      <c r="K138" s="190"/>
      <c r="L138" s="190"/>
      <c r="M138" s="190"/>
      <c r="N138" s="190"/>
      <c r="O138" s="190"/>
      <c r="P138" s="190"/>
      <c r="Q138" s="190"/>
      <c r="R138" s="269"/>
      <c r="S138" s="269"/>
      <c r="T138" s="270"/>
      <c r="U138" s="271"/>
      <c r="V138" s="269"/>
      <c r="W138" s="301"/>
      <c r="X138" s="186">
        <f t="shared" si="12"/>
        <v>0</v>
      </c>
      <c r="Y138" s="69"/>
      <c r="Z138" s="69"/>
      <c r="AA138" s="70"/>
      <c r="AB138" s="70"/>
      <c r="AC138" s="70"/>
      <c r="AD138" s="70"/>
      <c r="AE138" s="70"/>
      <c r="AF138" s="70"/>
      <c r="AG138" s="70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</row>
    <row r="139" spans="2:48" s="60" customFormat="1" ht="10.199999999999999" x14ac:dyDescent="0.2">
      <c r="B139" s="285">
        <f t="shared" si="13"/>
        <v>21</v>
      </c>
      <c r="C139" s="286"/>
      <c r="D139" s="287"/>
      <c r="E139" s="297"/>
      <c r="F139" s="271"/>
      <c r="G139" s="287"/>
      <c r="H139" s="271"/>
      <c r="I139" s="141"/>
      <c r="J139" s="190"/>
      <c r="K139" s="190"/>
      <c r="L139" s="190"/>
      <c r="M139" s="190"/>
      <c r="N139" s="190"/>
      <c r="O139" s="190"/>
      <c r="P139" s="190"/>
      <c r="Q139" s="190"/>
      <c r="R139" s="269"/>
      <c r="S139" s="269"/>
      <c r="T139" s="270"/>
      <c r="U139" s="271"/>
      <c r="V139" s="269"/>
      <c r="W139" s="301"/>
      <c r="X139" s="186">
        <f t="shared" si="12"/>
        <v>0</v>
      </c>
      <c r="Y139" s="69"/>
      <c r="Z139" s="69"/>
      <c r="AA139" s="70"/>
      <c r="AB139" s="70"/>
      <c r="AC139" s="70"/>
      <c r="AD139" s="70"/>
      <c r="AE139" s="70"/>
      <c r="AF139" s="70"/>
      <c r="AG139" s="70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</row>
    <row r="140" spans="2:48" s="60" customFormat="1" ht="10.199999999999999" x14ac:dyDescent="0.2">
      <c r="B140" s="285">
        <f t="shared" si="13"/>
        <v>22</v>
      </c>
      <c r="C140" s="286"/>
      <c r="D140" s="287"/>
      <c r="E140" s="297"/>
      <c r="F140" s="271"/>
      <c r="G140" s="287"/>
      <c r="H140" s="271"/>
      <c r="I140" s="141"/>
      <c r="J140" s="190"/>
      <c r="K140" s="190"/>
      <c r="L140" s="190"/>
      <c r="M140" s="190"/>
      <c r="N140" s="190"/>
      <c r="O140" s="190"/>
      <c r="P140" s="190"/>
      <c r="Q140" s="190"/>
      <c r="R140" s="269"/>
      <c r="S140" s="269"/>
      <c r="T140" s="270"/>
      <c r="U140" s="271"/>
      <c r="V140" s="269"/>
      <c r="W140" s="301"/>
      <c r="X140" s="186">
        <f t="shared" si="12"/>
        <v>0</v>
      </c>
      <c r="Y140" s="69"/>
      <c r="Z140" s="69"/>
      <c r="AA140" s="70"/>
      <c r="AB140" s="70"/>
      <c r="AC140" s="70"/>
      <c r="AD140" s="70"/>
      <c r="AE140" s="70"/>
      <c r="AF140" s="70"/>
      <c r="AG140" s="70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</row>
    <row r="141" spans="2:48" s="60" customFormat="1" ht="10.199999999999999" x14ac:dyDescent="0.2">
      <c r="B141" s="285">
        <f t="shared" si="13"/>
        <v>23</v>
      </c>
      <c r="C141" s="286"/>
      <c r="D141" s="287"/>
      <c r="E141" s="297"/>
      <c r="F141" s="271"/>
      <c r="G141" s="287"/>
      <c r="H141" s="271"/>
      <c r="I141" s="141"/>
      <c r="J141" s="190"/>
      <c r="K141" s="190"/>
      <c r="L141" s="190"/>
      <c r="M141" s="190"/>
      <c r="N141" s="190"/>
      <c r="O141" s="190"/>
      <c r="P141" s="190"/>
      <c r="Q141" s="190"/>
      <c r="R141" s="269"/>
      <c r="S141" s="269"/>
      <c r="T141" s="270"/>
      <c r="U141" s="271"/>
      <c r="V141" s="269"/>
      <c r="W141" s="301"/>
      <c r="X141" s="186">
        <f t="shared" si="12"/>
        <v>0</v>
      </c>
      <c r="Y141" s="69"/>
      <c r="Z141" s="69"/>
      <c r="AA141" s="70"/>
      <c r="AB141" s="70"/>
      <c r="AC141" s="70"/>
      <c r="AD141" s="70"/>
      <c r="AE141" s="70"/>
      <c r="AF141" s="70"/>
      <c r="AG141" s="70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</row>
    <row r="142" spans="2:48" s="60" customFormat="1" ht="10.199999999999999" x14ac:dyDescent="0.2">
      <c r="B142" s="285">
        <f t="shared" si="13"/>
        <v>24</v>
      </c>
      <c r="C142" s="286"/>
      <c r="D142" s="287"/>
      <c r="E142" s="297"/>
      <c r="F142" s="271"/>
      <c r="G142" s="287"/>
      <c r="H142" s="271"/>
      <c r="I142" s="141"/>
      <c r="J142" s="190"/>
      <c r="K142" s="190"/>
      <c r="L142" s="190"/>
      <c r="M142" s="190"/>
      <c r="N142" s="190"/>
      <c r="O142" s="190"/>
      <c r="P142" s="190"/>
      <c r="Q142" s="190"/>
      <c r="R142" s="269"/>
      <c r="S142" s="269"/>
      <c r="T142" s="270"/>
      <c r="U142" s="271"/>
      <c r="V142" s="269"/>
      <c r="W142" s="301"/>
      <c r="X142" s="186">
        <f t="shared" si="12"/>
        <v>0</v>
      </c>
      <c r="Y142" s="69"/>
      <c r="Z142" s="69"/>
      <c r="AA142" s="70"/>
      <c r="AB142" s="70"/>
      <c r="AC142" s="70"/>
      <c r="AD142" s="70"/>
      <c r="AE142" s="70"/>
      <c r="AF142" s="70"/>
      <c r="AG142" s="70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</row>
    <row r="143" spans="2:48" s="60" customFormat="1" ht="10.199999999999999" x14ac:dyDescent="0.2">
      <c r="B143" s="285">
        <f t="shared" si="13"/>
        <v>25</v>
      </c>
      <c r="C143" s="286"/>
      <c r="D143" s="287"/>
      <c r="E143" s="297"/>
      <c r="F143" s="271"/>
      <c r="G143" s="287"/>
      <c r="H143" s="271"/>
      <c r="I143" s="141"/>
      <c r="J143" s="190"/>
      <c r="K143" s="190"/>
      <c r="L143" s="190"/>
      <c r="M143" s="190"/>
      <c r="N143" s="190"/>
      <c r="O143" s="190"/>
      <c r="P143" s="190"/>
      <c r="Q143" s="190"/>
      <c r="R143" s="269"/>
      <c r="S143" s="269"/>
      <c r="T143" s="270"/>
      <c r="U143" s="271"/>
      <c r="V143" s="269"/>
      <c r="W143" s="301"/>
      <c r="X143" s="186">
        <f t="shared" si="12"/>
        <v>0</v>
      </c>
      <c r="Y143" s="69"/>
      <c r="Z143" s="69"/>
      <c r="AA143" s="70"/>
      <c r="AB143" s="70"/>
      <c r="AC143" s="70"/>
      <c r="AD143" s="70"/>
      <c r="AE143" s="70"/>
      <c r="AF143" s="70"/>
      <c r="AG143" s="70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</row>
    <row r="144" spans="2:48" s="60" customFormat="1" ht="10.199999999999999" x14ac:dyDescent="0.2">
      <c r="B144" s="285">
        <f t="shared" si="13"/>
        <v>26</v>
      </c>
      <c r="C144" s="286"/>
      <c r="D144" s="287"/>
      <c r="E144" s="297"/>
      <c r="F144" s="271"/>
      <c r="G144" s="287"/>
      <c r="H144" s="271"/>
      <c r="I144" s="141"/>
      <c r="J144" s="190"/>
      <c r="K144" s="190"/>
      <c r="L144" s="190"/>
      <c r="M144" s="190"/>
      <c r="N144" s="190"/>
      <c r="O144" s="190"/>
      <c r="P144" s="190"/>
      <c r="Q144" s="190"/>
      <c r="R144" s="269"/>
      <c r="S144" s="269"/>
      <c r="T144" s="270"/>
      <c r="U144" s="271"/>
      <c r="V144" s="269"/>
      <c r="W144" s="301"/>
      <c r="X144" s="186">
        <f t="shared" si="12"/>
        <v>0</v>
      </c>
      <c r="Y144" s="69"/>
      <c r="Z144" s="69"/>
      <c r="AA144" s="70"/>
      <c r="AB144" s="70"/>
      <c r="AC144" s="70"/>
      <c r="AD144" s="70"/>
      <c r="AE144" s="70"/>
      <c r="AF144" s="70"/>
      <c r="AG144" s="70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</row>
    <row r="145" spans="2:48" s="60" customFormat="1" ht="10.199999999999999" x14ac:dyDescent="0.2">
      <c r="B145" s="285">
        <f t="shared" si="13"/>
        <v>27</v>
      </c>
      <c r="C145" s="286"/>
      <c r="D145" s="287"/>
      <c r="E145" s="297"/>
      <c r="F145" s="271"/>
      <c r="G145" s="287"/>
      <c r="H145" s="271"/>
      <c r="I145" s="141"/>
      <c r="J145" s="190"/>
      <c r="K145" s="190"/>
      <c r="L145" s="190"/>
      <c r="M145" s="190"/>
      <c r="N145" s="190"/>
      <c r="O145" s="190"/>
      <c r="P145" s="190"/>
      <c r="Q145" s="190"/>
      <c r="R145" s="269"/>
      <c r="S145" s="269"/>
      <c r="T145" s="270"/>
      <c r="U145" s="271"/>
      <c r="V145" s="269"/>
      <c r="W145" s="301"/>
      <c r="X145" s="186">
        <f t="shared" si="12"/>
        <v>0</v>
      </c>
      <c r="Y145" s="69"/>
      <c r="Z145" s="69"/>
      <c r="AA145" s="70"/>
      <c r="AB145" s="70"/>
      <c r="AC145" s="70"/>
      <c r="AD145" s="70"/>
      <c r="AE145" s="70"/>
      <c r="AF145" s="70"/>
      <c r="AG145" s="70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</row>
    <row r="146" spans="2:48" s="60" customFormat="1" ht="10.199999999999999" x14ac:dyDescent="0.2">
      <c r="B146" s="285">
        <f t="shared" si="13"/>
        <v>28</v>
      </c>
      <c r="C146" s="286"/>
      <c r="D146" s="287"/>
      <c r="E146" s="297"/>
      <c r="F146" s="271"/>
      <c r="G146" s="287"/>
      <c r="H146" s="271"/>
      <c r="I146" s="141"/>
      <c r="J146" s="190"/>
      <c r="K146" s="190"/>
      <c r="L146" s="190"/>
      <c r="M146" s="190"/>
      <c r="N146" s="190"/>
      <c r="O146" s="190"/>
      <c r="P146" s="190"/>
      <c r="Q146" s="190"/>
      <c r="R146" s="269"/>
      <c r="S146" s="269"/>
      <c r="T146" s="270"/>
      <c r="U146" s="271"/>
      <c r="V146" s="269"/>
      <c r="W146" s="301"/>
      <c r="X146" s="186">
        <f t="shared" si="12"/>
        <v>0</v>
      </c>
      <c r="Y146" s="69"/>
      <c r="Z146" s="69"/>
      <c r="AA146" s="70"/>
      <c r="AB146" s="70"/>
      <c r="AC146" s="70"/>
      <c r="AD146" s="70"/>
      <c r="AE146" s="70"/>
      <c r="AF146" s="70"/>
      <c r="AG146" s="70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</row>
    <row r="147" spans="2:48" s="60" customFormat="1" ht="10.199999999999999" x14ac:dyDescent="0.2">
      <c r="B147" s="285">
        <f>B146+1</f>
        <v>29</v>
      </c>
      <c r="C147" s="286"/>
      <c r="D147" s="287"/>
      <c r="E147" s="297"/>
      <c r="F147" s="271"/>
      <c r="G147" s="287"/>
      <c r="H147" s="271"/>
      <c r="I147" s="141"/>
      <c r="J147" s="190"/>
      <c r="K147" s="190"/>
      <c r="L147" s="190"/>
      <c r="M147" s="190"/>
      <c r="N147" s="190"/>
      <c r="O147" s="190"/>
      <c r="P147" s="190"/>
      <c r="Q147" s="190"/>
      <c r="R147" s="269"/>
      <c r="S147" s="269"/>
      <c r="T147" s="270"/>
      <c r="U147" s="271"/>
      <c r="V147" s="269"/>
      <c r="W147" s="301"/>
      <c r="X147" s="186">
        <f t="shared" si="12"/>
        <v>0</v>
      </c>
      <c r="Y147" s="69"/>
      <c r="Z147" s="69"/>
      <c r="AA147" s="70"/>
      <c r="AB147" s="70"/>
      <c r="AC147" s="70"/>
      <c r="AD147" s="70"/>
      <c r="AE147" s="70"/>
      <c r="AF147" s="70"/>
      <c r="AG147" s="70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</row>
    <row r="148" spans="2:48" s="60" customFormat="1" ht="10.199999999999999" x14ac:dyDescent="0.2">
      <c r="B148" s="285">
        <f t="shared" si="13"/>
        <v>30</v>
      </c>
      <c r="C148" s="286"/>
      <c r="D148" s="287"/>
      <c r="E148" s="297"/>
      <c r="F148" s="271"/>
      <c r="G148" s="287"/>
      <c r="H148" s="271"/>
      <c r="I148" s="141"/>
      <c r="J148" s="190"/>
      <c r="K148" s="190"/>
      <c r="L148" s="190"/>
      <c r="M148" s="190"/>
      <c r="N148" s="190"/>
      <c r="O148" s="190"/>
      <c r="P148" s="190"/>
      <c r="Q148" s="190"/>
      <c r="R148" s="269"/>
      <c r="S148" s="269"/>
      <c r="T148" s="270"/>
      <c r="U148" s="271"/>
      <c r="V148" s="269"/>
      <c r="W148" s="301"/>
      <c r="X148" s="186">
        <f t="shared" si="12"/>
        <v>0</v>
      </c>
      <c r="Y148" s="69"/>
      <c r="Z148" s="69"/>
      <c r="AA148" s="70"/>
      <c r="AB148" s="70"/>
      <c r="AC148" s="70"/>
      <c r="AD148" s="70"/>
      <c r="AE148" s="70"/>
      <c r="AF148" s="70"/>
      <c r="AG148" s="70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</row>
    <row r="149" spans="2:48" s="60" customFormat="1" ht="10.199999999999999" x14ac:dyDescent="0.2">
      <c r="B149" s="285">
        <f>B148+1</f>
        <v>31</v>
      </c>
      <c r="C149" s="286"/>
      <c r="D149" s="287"/>
      <c r="E149" s="297"/>
      <c r="F149" s="271"/>
      <c r="G149" s="287"/>
      <c r="H149" s="271"/>
      <c r="I149" s="141"/>
      <c r="J149" s="190"/>
      <c r="K149" s="190"/>
      <c r="L149" s="190"/>
      <c r="M149" s="190"/>
      <c r="N149" s="190"/>
      <c r="O149" s="190"/>
      <c r="P149" s="190"/>
      <c r="Q149" s="190"/>
      <c r="R149" s="269"/>
      <c r="S149" s="269"/>
      <c r="T149" s="270"/>
      <c r="U149" s="271"/>
      <c r="V149" s="269"/>
      <c r="W149" s="301"/>
      <c r="X149" s="186">
        <f t="shared" si="12"/>
        <v>0</v>
      </c>
      <c r="Y149" s="69"/>
      <c r="Z149" s="69"/>
      <c r="AA149" s="70"/>
      <c r="AB149" s="70"/>
      <c r="AC149" s="70"/>
      <c r="AD149" s="70"/>
      <c r="AE149" s="70"/>
      <c r="AF149" s="70"/>
      <c r="AG149" s="70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</row>
    <row r="150" spans="2:48" s="60" customFormat="1" ht="10.199999999999999" x14ac:dyDescent="0.2">
      <c r="B150" s="285">
        <f t="shared" ref="B150:B155" si="14">B149+1</f>
        <v>32</v>
      </c>
      <c r="C150" s="286"/>
      <c r="D150" s="287"/>
      <c r="E150" s="288"/>
      <c r="F150" s="289"/>
      <c r="G150" s="287"/>
      <c r="H150" s="289"/>
      <c r="I150" s="141"/>
      <c r="J150" s="190"/>
      <c r="K150" s="190"/>
      <c r="L150" s="190"/>
      <c r="M150" s="190"/>
      <c r="N150" s="190"/>
      <c r="O150" s="190"/>
      <c r="P150" s="190"/>
      <c r="Q150" s="190"/>
      <c r="R150" s="270"/>
      <c r="S150" s="271"/>
      <c r="T150" s="270"/>
      <c r="U150" s="271"/>
      <c r="V150" s="270"/>
      <c r="W150" s="302"/>
      <c r="X150" s="186">
        <f t="shared" si="12"/>
        <v>0</v>
      </c>
      <c r="Y150" s="69"/>
      <c r="Z150" s="69"/>
      <c r="AA150" s="70"/>
      <c r="AB150" s="70"/>
      <c r="AC150" s="70"/>
      <c r="AD150" s="70"/>
      <c r="AE150" s="70"/>
      <c r="AF150" s="70"/>
      <c r="AG150" s="70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</row>
    <row r="151" spans="2:48" s="60" customFormat="1" ht="10.199999999999999" x14ac:dyDescent="0.2">
      <c r="B151" s="285">
        <f t="shared" si="14"/>
        <v>33</v>
      </c>
      <c r="C151" s="286"/>
      <c r="D151" s="287"/>
      <c r="E151" s="288"/>
      <c r="F151" s="289"/>
      <c r="G151" s="287"/>
      <c r="H151" s="289"/>
      <c r="I151" s="141"/>
      <c r="J151" s="190"/>
      <c r="K151" s="190"/>
      <c r="L151" s="190"/>
      <c r="M151" s="190"/>
      <c r="N151" s="190"/>
      <c r="O151" s="190"/>
      <c r="P151" s="190"/>
      <c r="Q151" s="190"/>
      <c r="R151" s="270"/>
      <c r="S151" s="271"/>
      <c r="T151" s="270"/>
      <c r="U151" s="271"/>
      <c r="V151" s="270"/>
      <c r="W151" s="302"/>
      <c r="X151" s="186">
        <f t="shared" ref="X151:X168" si="15">COUNTA(I151:U151)+IF(MONTH(G151)&gt;=7,1,0)</f>
        <v>0</v>
      </c>
      <c r="Y151" s="69"/>
      <c r="Z151" s="69"/>
      <c r="AA151" s="70"/>
      <c r="AB151" s="70"/>
      <c r="AC151" s="70"/>
      <c r="AD151" s="70"/>
      <c r="AE151" s="70"/>
      <c r="AF151" s="70"/>
      <c r="AG151" s="70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</row>
    <row r="152" spans="2:48" s="60" customFormat="1" ht="10.199999999999999" x14ac:dyDescent="0.2">
      <c r="B152" s="285">
        <f t="shared" si="14"/>
        <v>34</v>
      </c>
      <c r="C152" s="286"/>
      <c r="D152" s="287"/>
      <c r="E152" s="288"/>
      <c r="F152" s="289"/>
      <c r="G152" s="287"/>
      <c r="H152" s="289"/>
      <c r="I152" s="141"/>
      <c r="J152" s="190"/>
      <c r="K152" s="190"/>
      <c r="L152" s="190"/>
      <c r="M152" s="190"/>
      <c r="N152" s="190"/>
      <c r="O152" s="190"/>
      <c r="P152" s="190"/>
      <c r="Q152" s="190"/>
      <c r="R152" s="270"/>
      <c r="S152" s="271"/>
      <c r="T152" s="270"/>
      <c r="U152" s="271"/>
      <c r="V152" s="270"/>
      <c r="W152" s="302"/>
      <c r="X152" s="186">
        <f t="shared" si="15"/>
        <v>0</v>
      </c>
      <c r="Y152" s="69"/>
      <c r="Z152" s="69"/>
      <c r="AA152" s="70"/>
      <c r="AB152" s="70"/>
      <c r="AC152" s="70"/>
      <c r="AD152" s="70"/>
      <c r="AE152" s="70"/>
      <c r="AF152" s="70"/>
      <c r="AG152" s="70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</row>
    <row r="153" spans="2:48" s="60" customFormat="1" ht="10.199999999999999" x14ac:dyDescent="0.2">
      <c r="B153" s="285">
        <f t="shared" si="14"/>
        <v>35</v>
      </c>
      <c r="C153" s="286"/>
      <c r="D153" s="287"/>
      <c r="E153" s="288"/>
      <c r="F153" s="289"/>
      <c r="G153" s="287"/>
      <c r="H153" s="289"/>
      <c r="I153" s="141"/>
      <c r="J153" s="190"/>
      <c r="K153" s="190"/>
      <c r="L153" s="190"/>
      <c r="M153" s="190"/>
      <c r="N153" s="190"/>
      <c r="O153" s="190"/>
      <c r="P153" s="190"/>
      <c r="Q153" s="190"/>
      <c r="R153" s="270"/>
      <c r="S153" s="271"/>
      <c r="T153" s="270"/>
      <c r="U153" s="271"/>
      <c r="V153" s="270"/>
      <c r="W153" s="302"/>
      <c r="X153" s="186">
        <f t="shared" si="15"/>
        <v>0</v>
      </c>
      <c r="Y153" s="69"/>
      <c r="Z153" s="69"/>
      <c r="AA153" s="70"/>
      <c r="AB153" s="70"/>
      <c r="AC153" s="70"/>
      <c r="AD153" s="70"/>
      <c r="AE153" s="70"/>
      <c r="AF153" s="70"/>
      <c r="AG153" s="70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</row>
    <row r="154" spans="2:48" s="60" customFormat="1" ht="10.199999999999999" x14ac:dyDescent="0.2">
      <c r="B154" s="285">
        <f t="shared" si="14"/>
        <v>36</v>
      </c>
      <c r="C154" s="286"/>
      <c r="D154" s="287"/>
      <c r="E154" s="288"/>
      <c r="F154" s="289"/>
      <c r="G154" s="287"/>
      <c r="H154" s="289"/>
      <c r="I154" s="141"/>
      <c r="J154" s="190"/>
      <c r="K154" s="190"/>
      <c r="L154" s="190"/>
      <c r="M154" s="190"/>
      <c r="N154" s="190"/>
      <c r="O154" s="190"/>
      <c r="P154" s="190"/>
      <c r="Q154" s="190"/>
      <c r="R154" s="270"/>
      <c r="S154" s="271"/>
      <c r="T154" s="270"/>
      <c r="U154" s="271"/>
      <c r="V154" s="270"/>
      <c r="W154" s="302"/>
      <c r="X154" s="186">
        <f t="shared" si="15"/>
        <v>0</v>
      </c>
      <c r="Y154" s="69"/>
      <c r="Z154" s="69"/>
      <c r="AA154" s="70"/>
      <c r="AB154" s="70"/>
      <c r="AC154" s="70"/>
      <c r="AD154" s="70"/>
      <c r="AE154" s="70"/>
      <c r="AF154" s="70"/>
      <c r="AG154" s="70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</row>
    <row r="155" spans="2:48" s="60" customFormat="1" ht="10.199999999999999" x14ac:dyDescent="0.2">
      <c r="B155" s="285">
        <f t="shared" si="14"/>
        <v>37</v>
      </c>
      <c r="C155" s="286"/>
      <c r="D155" s="287"/>
      <c r="E155" s="288"/>
      <c r="F155" s="289"/>
      <c r="G155" s="287"/>
      <c r="H155" s="289"/>
      <c r="I155" s="141"/>
      <c r="J155" s="190"/>
      <c r="K155" s="190"/>
      <c r="L155" s="190"/>
      <c r="M155" s="190"/>
      <c r="N155" s="190"/>
      <c r="O155" s="190"/>
      <c r="P155" s="190"/>
      <c r="Q155" s="190"/>
      <c r="R155" s="270"/>
      <c r="S155" s="271"/>
      <c r="T155" s="270"/>
      <c r="U155" s="271"/>
      <c r="V155" s="270"/>
      <c r="W155" s="302"/>
      <c r="X155" s="186">
        <f t="shared" si="15"/>
        <v>0</v>
      </c>
      <c r="Y155" s="69"/>
      <c r="Z155" s="69"/>
      <c r="AA155" s="70"/>
      <c r="AB155" s="70"/>
      <c r="AC155" s="70"/>
      <c r="AD155" s="70"/>
      <c r="AE155" s="70"/>
      <c r="AF155" s="70"/>
      <c r="AG155" s="70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</row>
    <row r="156" spans="2:48" s="60" customFormat="1" ht="10.199999999999999" x14ac:dyDescent="0.2">
      <c r="B156" s="285">
        <f t="shared" ref="B156:B162" si="16">B155+1</f>
        <v>38</v>
      </c>
      <c r="C156" s="286"/>
      <c r="D156" s="287"/>
      <c r="E156" s="288"/>
      <c r="F156" s="289"/>
      <c r="G156" s="287"/>
      <c r="H156" s="289"/>
      <c r="I156" s="141"/>
      <c r="J156" s="190"/>
      <c r="K156" s="190"/>
      <c r="L156" s="190"/>
      <c r="M156" s="190"/>
      <c r="N156" s="190"/>
      <c r="O156" s="190"/>
      <c r="P156" s="190"/>
      <c r="Q156" s="190"/>
      <c r="R156" s="270"/>
      <c r="S156" s="271"/>
      <c r="T156" s="270"/>
      <c r="U156" s="271"/>
      <c r="V156" s="270"/>
      <c r="W156" s="302"/>
      <c r="X156" s="186">
        <f t="shared" si="15"/>
        <v>0</v>
      </c>
      <c r="Y156" s="69"/>
      <c r="Z156" s="69"/>
      <c r="AA156" s="70"/>
      <c r="AB156" s="70"/>
      <c r="AC156" s="70"/>
      <c r="AD156" s="70"/>
      <c r="AE156" s="70"/>
      <c r="AF156" s="70"/>
      <c r="AG156" s="70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</row>
    <row r="157" spans="2:48" s="60" customFormat="1" ht="10.199999999999999" x14ac:dyDescent="0.2">
      <c r="B157" s="285">
        <f t="shared" si="16"/>
        <v>39</v>
      </c>
      <c r="C157" s="286"/>
      <c r="D157" s="287"/>
      <c r="E157" s="288"/>
      <c r="F157" s="289"/>
      <c r="G157" s="287"/>
      <c r="H157" s="289"/>
      <c r="I157" s="141"/>
      <c r="J157" s="190"/>
      <c r="K157" s="190"/>
      <c r="L157" s="190"/>
      <c r="M157" s="190"/>
      <c r="N157" s="190"/>
      <c r="O157" s="190"/>
      <c r="P157" s="190"/>
      <c r="Q157" s="190"/>
      <c r="R157" s="270"/>
      <c r="S157" s="271"/>
      <c r="T157" s="270"/>
      <c r="U157" s="271"/>
      <c r="V157" s="270"/>
      <c r="W157" s="302"/>
      <c r="X157" s="186">
        <f t="shared" si="15"/>
        <v>0</v>
      </c>
      <c r="Y157" s="69"/>
      <c r="Z157" s="69"/>
      <c r="AA157" s="70"/>
      <c r="AB157" s="70"/>
      <c r="AC157" s="70"/>
      <c r="AD157" s="70"/>
      <c r="AE157" s="70"/>
      <c r="AF157" s="70"/>
      <c r="AG157" s="70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</row>
    <row r="158" spans="2:48" s="60" customFormat="1" ht="10.199999999999999" x14ac:dyDescent="0.2">
      <c r="B158" s="285">
        <f t="shared" si="16"/>
        <v>40</v>
      </c>
      <c r="C158" s="286"/>
      <c r="D158" s="287"/>
      <c r="E158" s="288"/>
      <c r="F158" s="289"/>
      <c r="G158" s="287"/>
      <c r="H158" s="289"/>
      <c r="I158" s="141"/>
      <c r="J158" s="190"/>
      <c r="K158" s="190"/>
      <c r="L158" s="190"/>
      <c r="M158" s="190"/>
      <c r="N158" s="190"/>
      <c r="O158" s="190"/>
      <c r="P158" s="190"/>
      <c r="Q158" s="190"/>
      <c r="R158" s="270"/>
      <c r="S158" s="271"/>
      <c r="T158" s="270"/>
      <c r="U158" s="271"/>
      <c r="V158" s="270"/>
      <c r="W158" s="302"/>
      <c r="X158" s="186">
        <f t="shared" si="15"/>
        <v>0</v>
      </c>
      <c r="Y158" s="69"/>
      <c r="Z158" s="69"/>
      <c r="AA158" s="70"/>
      <c r="AB158" s="70"/>
      <c r="AC158" s="70"/>
      <c r="AD158" s="70"/>
      <c r="AE158" s="70"/>
      <c r="AF158" s="70"/>
      <c r="AG158" s="70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</row>
    <row r="159" spans="2:48" s="60" customFormat="1" ht="10.199999999999999" x14ac:dyDescent="0.2">
      <c r="B159" s="285">
        <f t="shared" si="16"/>
        <v>41</v>
      </c>
      <c r="C159" s="286"/>
      <c r="D159" s="287"/>
      <c r="E159" s="288"/>
      <c r="F159" s="289"/>
      <c r="G159" s="287"/>
      <c r="H159" s="289"/>
      <c r="I159" s="141"/>
      <c r="J159" s="190"/>
      <c r="K159" s="190"/>
      <c r="L159" s="190"/>
      <c r="M159" s="190"/>
      <c r="N159" s="190"/>
      <c r="O159" s="190"/>
      <c r="P159" s="190"/>
      <c r="Q159" s="190"/>
      <c r="R159" s="270"/>
      <c r="S159" s="271"/>
      <c r="T159" s="270"/>
      <c r="U159" s="271"/>
      <c r="V159" s="270"/>
      <c r="W159" s="302"/>
      <c r="X159" s="186">
        <f t="shared" si="15"/>
        <v>0</v>
      </c>
      <c r="Y159" s="69"/>
      <c r="Z159" s="69"/>
      <c r="AA159" s="70"/>
      <c r="AB159" s="70"/>
      <c r="AC159" s="70"/>
      <c r="AD159" s="70"/>
      <c r="AE159" s="70"/>
      <c r="AF159" s="70"/>
      <c r="AG159" s="70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</row>
    <row r="160" spans="2:48" s="60" customFormat="1" ht="10.199999999999999" x14ac:dyDescent="0.2">
      <c r="B160" s="285">
        <f t="shared" si="16"/>
        <v>42</v>
      </c>
      <c r="C160" s="286"/>
      <c r="D160" s="287"/>
      <c r="E160" s="288"/>
      <c r="F160" s="289"/>
      <c r="G160" s="287"/>
      <c r="H160" s="289"/>
      <c r="I160" s="141"/>
      <c r="J160" s="190"/>
      <c r="K160" s="190"/>
      <c r="L160" s="190"/>
      <c r="M160" s="190"/>
      <c r="N160" s="190"/>
      <c r="O160" s="190"/>
      <c r="P160" s="190"/>
      <c r="Q160" s="190"/>
      <c r="R160" s="270"/>
      <c r="S160" s="271"/>
      <c r="T160" s="270"/>
      <c r="U160" s="271"/>
      <c r="V160" s="270"/>
      <c r="W160" s="302"/>
      <c r="X160" s="186">
        <f t="shared" si="15"/>
        <v>0</v>
      </c>
      <c r="Y160" s="69"/>
      <c r="Z160" s="69"/>
      <c r="AA160" s="70"/>
      <c r="AB160" s="70"/>
      <c r="AC160" s="70"/>
      <c r="AD160" s="70"/>
      <c r="AE160" s="70"/>
      <c r="AF160" s="70"/>
      <c r="AG160" s="70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</row>
    <row r="161" spans="2:48" s="60" customFormat="1" ht="10.199999999999999" x14ac:dyDescent="0.2">
      <c r="B161" s="285">
        <f t="shared" si="16"/>
        <v>43</v>
      </c>
      <c r="C161" s="286"/>
      <c r="D161" s="287"/>
      <c r="E161" s="288"/>
      <c r="F161" s="289"/>
      <c r="G161" s="287"/>
      <c r="H161" s="289"/>
      <c r="I161" s="141"/>
      <c r="J161" s="190"/>
      <c r="K161" s="190"/>
      <c r="L161" s="190"/>
      <c r="M161" s="190"/>
      <c r="N161" s="190"/>
      <c r="O161" s="190"/>
      <c r="P161" s="190"/>
      <c r="Q161" s="190"/>
      <c r="R161" s="270"/>
      <c r="S161" s="271"/>
      <c r="T161" s="270"/>
      <c r="U161" s="271"/>
      <c r="V161" s="270"/>
      <c r="W161" s="302"/>
      <c r="X161" s="186">
        <f t="shared" si="15"/>
        <v>0</v>
      </c>
      <c r="Y161" s="69"/>
      <c r="Z161" s="69"/>
      <c r="AA161" s="70"/>
      <c r="AB161" s="70"/>
      <c r="AC161" s="70"/>
      <c r="AD161" s="70"/>
      <c r="AE161" s="70"/>
      <c r="AF161" s="70"/>
      <c r="AG161" s="70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</row>
    <row r="162" spans="2:48" s="60" customFormat="1" ht="10.199999999999999" x14ac:dyDescent="0.2">
      <c r="B162" s="285">
        <f t="shared" si="16"/>
        <v>44</v>
      </c>
      <c r="C162" s="286"/>
      <c r="D162" s="287"/>
      <c r="E162" s="288"/>
      <c r="F162" s="289"/>
      <c r="G162" s="287"/>
      <c r="H162" s="289"/>
      <c r="I162" s="141"/>
      <c r="J162" s="190"/>
      <c r="K162" s="190"/>
      <c r="L162" s="190"/>
      <c r="M162" s="190"/>
      <c r="N162" s="190"/>
      <c r="O162" s="190"/>
      <c r="P162" s="190"/>
      <c r="Q162" s="190"/>
      <c r="R162" s="270"/>
      <c r="S162" s="271"/>
      <c r="T162" s="270"/>
      <c r="U162" s="271"/>
      <c r="V162" s="270"/>
      <c r="W162" s="302"/>
      <c r="X162" s="186">
        <f t="shared" si="15"/>
        <v>0</v>
      </c>
      <c r="Y162" s="69"/>
      <c r="Z162" s="69"/>
      <c r="AA162" s="70"/>
      <c r="AB162" s="70"/>
      <c r="AC162" s="70"/>
      <c r="AD162" s="70"/>
      <c r="AE162" s="70"/>
      <c r="AF162" s="70"/>
      <c r="AG162" s="70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</row>
    <row r="163" spans="2:48" s="60" customFormat="1" ht="10.199999999999999" x14ac:dyDescent="0.2">
      <c r="B163" s="285">
        <f t="shared" ref="B163:B166" si="17">B162+1</f>
        <v>45</v>
      </c>
      <c r="C163" s="286"/>
      <c r="D163" s="287"/>
      <c r="E163" s="288"/>
      <c r="F163" s="289"/>
      <c r="G163" s="287"/>
      <c r="H163" s="289"/>
      <c r="I163" s="141"/>
      <c r="J163" s="190"/>
      <c r="K163" s="190"/>
      <c r="L163" s="190"/>
      <c r="M163" s="190"/>
      <c r="N163" s="190"/>
      <c r="O163" s="190"/>
      <c r="P163" s="190"/>
      <c r="Q163" s="190"/>
      <c r="R163" s="270"/>
      <c r="S163" s="271"/>
      <c r="T163" s="270"/>
      <c r="U163" s="271"/>
      <c r="V163" s="270"/>
      <c r="W163" s="302"/>
      <c r="X163" s="186">
        <f t="shared" si="15"/>
        <v>0</v>
      </c>
      <c r="Y163" s="69"/>
      <c r="Z163" s="69"/>
      <c r="AA163" s="70"/>
      <c r="AB163" s="70"/>
      <c r="AC163" s="70"/>
      <c r="AD163" s="70"/>
      <c r="AE163" s="70"/>
      <c r="AF163" s="70"/>
      <c r="AG163" s="70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</row>
    <row r="164" spans="2:48" s="60" customFormat="1" ht="10.199999999999999" x14ac:dyDescent="0.2">
      <c r="B164" s="285">
        <f t="shared" si="17"/>
        <v>46</v>
      </c>
      <c r="C164" s="286"/>
      <c r="D164" s="287"/>
      <c r="E164" s="288"/>
      <c r="F164" s="289"/>
      <c r="G164" s="287"/>
      <c r="H164" s="289"/>
      <c r="I164" s="141"/>
      <c r="J164" s="190"/>
      <c r="K164" s="190"/>
      <c r="L164" s="190"/>
      <c r="M164" s="190"/>
      <c r="N164" s="190"/>
      <c r="O164" s="190"/>
      <c r="P164" s="190"/>
      <c r="Q164" s="190"/>
      <c r="R164" s="270"/>
      <c r="S164" s="271"/>
      <c r="T164" s="270"/>
      <c r="U164" s="271"/>
      <c r="V164" s="270"/>
      <c r="W164" s="302"/>
      <c r="X164" s="186">
        <f t="shared" si="15"/>
        <v>0</v>
      </c>
      <c r="Y164" s="69"/>
      <c r="Z164" s="69"/>
      <c r="AA164" s="70"/>
      <c r="AB164" s="70"/>
      <c r="AC164" s="70"/>
      <c r="AD164" s="70"/>
      <c r="AE164" s="70"/>
      <c r="AF164" s="70"/>
      <c r="AG164" s="70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</row>
    <row r="165" spans="2:48" s="60" customFormat="1" ht="10.199999999999999" x14ac:dyDescent="0.2">
      <c r="B165" s="285">
        <f t="shared" si="17"/>
        <v>47</v>
      </c>
      <c r="C165" s="286"/>
      <c r="D165" s="287"/>
      <c r="E165" s="288"/>
      <c r="F165" s="289"/>
      <c r="G165" s="287"/>
      <c r="H165" s="289"/>
      <c r="I165" s="141"/>
      <c r="J165" s="190"/>
      <c r="K165" s="190"/>
      <c r="L165" s="190"/>
      <c r="M165" s="190"/>
      <c r="N165" s="190"/>
      <c r="O165" s="190"/>
      <c r="P165" s="190"/>
      <c r="Q165" s="190"/>
      <c r="R165" s="270"/>
      <c r="S165" s="271"/>
      <c r="T165" s="270"/>
      <c r="U165" s="271"/>
      <c r="V165" s="270"/>
      <c r="W165" s="302"/>
      <c r="X165" s="186">
        <f t="shared" si="15"/>
        <v>0</v>
      </c>
      <c r="Y165" s="69"/>
      <c r="Z165" s="69"/>
      <c r="AA165" s="70"/>
      <c r="AB165" s="70"/>
      <c r="AC165" s="70"/>
      <c r="AD165" s="70"/>
      <c r="AE165" s="70"/>
      <c r="AF165" s="70"/>
      <c r="AG165" s="70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</row>
    <row r="166" spans="2:48" s="60" customFormat="1" ht="10.199999999999999" x14ac:dyDescent="0.2">
      <c r="B166" s="285">
        <f t="shared" si="17"/>
        <v>48</v>
      </c>
      <c r="C166" s="286"/>
      <c r="D166" s="287"/>
      <c r="E166" s="288"/>
      <c r="F166" s="289"/>
      <c r="G166" s="287"/>
      <c r="H166" s="289"/>
      <c r="I166" s="141"/>
      <c r="J166" s="190"/>
      <c r="K166" s="190"/>
      <c r="L166" s="190"/>
      <c r="M166" s="190"/>
      <c r="N166" s="190"/>
      <c r="O166" s="190"/>
      <c r="P166" s="190"/>
      <c r="Q166" s="190"/>
      <c r="R166" s="270"/>
      <c r="S166" s="271"/>
      <c r="T166" s="270"/>
      <c r="U166" s="271"/>
      <c r="V166" s="270"/>
      <c r="W166" s="302"/>
      <c r="X166" s="186">
        <f t="shared" si="15"/>
        <v>0</v>
      </c>
      <c r="Y166" s="69"/>
      <c r="Z166" s="69"/>
      <c r="AA166" s="70"/>
      <c r="AB166" s="70"/>
      <c r="AC166" s="70"/>
      <c r="AD166" s="70"/>
      <c r="AE166" s="70"/>
      <c r="AF166" s="70"/>
      <c r="AG166" s="70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</row>
    <row r="167" spans="2:48" s="60" customFormat="1" ht="10.199999999999999" x14ac:dyDescent="0.2">
      <c r="B167" s="285">
        <f t="shared" ref="B167:B168" si="18">B166+1</f>
        <v>49</v>
      </c>
      <c r="C167" s="286"/>
      <c r="D167" s="287"/>
      <c r="E167" s="288"/>
      <c r="F167" s="289"/>
      <c r="G167" s="287"/>
      <c r="H167" s="289"/>
      <c r="I167" s="141"/>
      <c r="J167" s="190"/>
      <c r="K167" s="190"/>
      <c r="L167" s="190"/>
      <c r="M167" s="190"/>
      <c r="N167" s="190"/>
      <c r="O167" s="190"/>
      <c r="P167" s="190"/>
      <c r="Q167" s="190"/>
      <c r="R167" s="270"/>
      <c r="S167" s="271"/>
      <c r="T167" s="270"/>
      <c r="U167" s="271"/>
      <c r="V167" s="270"/>
      <c r="W167" s="302"/>
      <c r="X167" s="186">
        <f t="shared" si="15"/>
        <v>0</v>
      </c>
      <c r="Y167" s="69"/>
      <c r="Z167" s="69"/>
      <c r="AA167" s="70"/>
      <c r="AB167" s="70"/>
      <c r="AC167" s="70"/>
      <c r="AD167" s="70"/>
      <c r="AE167" s="70"/>
      <c r="AF167" s="70"/>
      <c r="AG167" s="70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</row>
    <row r="168" spans="2:48" s="60" customFormat="1" ht="10.199999999999999" x14ac:dyDescent="0.2">
      <c r="B168" s="285">
        <f t="shared" si="18"/>
        <v>50</v>
      </c>
      <c r="C168" s="286"/>
      <c r="D168" s="287"/>
      <c r="E168" s="288"/>
      <c r="F168" s="289"/>
      <c r="G168" s="267"/>
      <c r="H168" s="268"/>
      <c r="I168" s="141"/>
      <c r="J168" s="190"/>
      <c r="K168" s="190"/>
      <c r="L168" s="190"/>
      <c r="M168" s="190"/>
      <c r="N168" s="190"/>
      <c r="O168" s="190"/>
      <c r="P168" s="190"/>
      <c r="Q168" s="190"/>
      <c r="R168" s="269"/>
      <c r="S168" s="269"/>
      <c r="T168" s="270"/>
      <c r="U168" s="271"/>
      <c r="V168" s="269"/>
      <c r="W168" s="301"/>
      <c r="X168" s="186">
        <f t="shared" si="15"/>
        <v>0</v>
      </c>
      <c r="Y168" s="69"/>
      <c r="Z168" s="69"/>
      <c r="AA168" s="70"/>
      <c r="AB168" s="70"/>
      <c r="AC168" s="70"/>
      <c r="AD168" s="70"/>
      <c r="AE168" s="70"/>
      <c r="AF168" s="70"/>
      <c r="AG168" s="70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</row>
    <row r="169" spans="2:48" s="60" customFormat="1" ht="10.199999999999999" x14ac:dyDescent="0.2">
      <c r="B169" s="155"/>
      <c r="F169" s="298" t="s">
        <v>110</v>
      </c>
      <c r="G169" s="298"/>
      <c r="H169" s="299"/>
      <c r="I169" s="143">
        <f t="shared" ref="I169:R169" si="19">COUNTA(I119:I168)</f>
        <v>0</v>
      </c>
      <c r="J169" s="76">
        <f t="shared" si="19"/>
        <v>0</v>
      </c>
      <c r="K169" s="77">
        <f t="shared" si="19"/>
        <v>0</v>
      </c>
      <c r="L169" s="78">
        <f t="shared" si="19"/>
        <v>0</v>
      </c>
      <c r="M169" s="79">
        <f t="shared" si="19"/>
        <v>0</v>
      </c>
      <c r="N169" s="76">
        <f t="shared" si="19"/>
        <v>0</v>
      </c>
      <c r="O169" s="77">
        <f t="shared" si="19"/>
        <v>0</v>
      </c>
      <c r="P169" s="78">
        <f>COUNTA(P119:P168)</f>
        <v>1</v>
      </c>
      <c r="Q169" s="79">
        <f t="shared" si="19"/>
        <v>0</v>
      </c>
      <c r="R169" s="300">
        <f t="shared" si="19"/>
        <v>0</v>
      </c>
      <c r="S169" s="300"/>
      <c r="T169" s="283">
        <f>COUNTA(T119:T168)</f>
        <v>0</v>
      </c>
      <c r="U169" s="284"/>
      <c r="V169" s="309">
        <f>COUNTA(V119:V168)</f>
        <v>0</v>
      </c>
      <c r="W169" s="310"/>
      <c r="X169" s="186"/>
      <c r="Y169" s="69"/>
      <c r="Z169" s="69"/>
      <c r="AA169" s="70"/>
      <c r="AB169" s="70"/>
      <c r="AC169" s="70"/>
      <c r="AD169" s="70"/>
      <c r="AE169" s="70"/>
      <c r="AF169" s="70"/>
      <c r="AG169" s="70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</row>
    <row r="170" spans="2:48" s="60" customFormat="1" ht="10.199999999999999" x14ac:dyDescent="0.2">
      <c r="B170" s="155"/>
      <c r="C170" s="139"/>
      <c r="D170" s="139"/>
      <c r="E170" s="156"/>
      <c r="F170" s="156"/>
      <c r="G170" s="156"/>
      <c r="H170" s="156"/>
      <c r="I170" s="156"/>
      <c r="J170" s="156"/>
      <c r="K170" s="156"/>
      <c r="L170" s="157"/>
      <c r="M170" s="156"/>
      <c r="N170" s="156"/>
      <c r="O170" s="61"/>
      <c r="P170" s="61"/>
      <c r="Q170" s="158"/>
      <c r="R170" s="61"/>
      <c r="S170" s="80"/>
      <c r="T170" s="80"/>
      <c r="U170" s="159" t="s">
        <v>111</v>
      </c>
      <c r="V170" s="303">
        <f>COUNTA(D119:D168)</f>
        <v>0</v>
      </c>
      <c r="W170" s="304"/>
      <c r="X170" s="185"/>
      <c r="Y170" s="69"/>
      <c r="Z170" s="69"/>
      <c r="AA170" s="70"/>
      <c r="AB170" s="70"/>
      <c r="AC170" s="70"/>
      <c r="AD170" s="70"/>
      <c r="AE170" s="70"/>
      <c r="AF170" s="70"/>
      <c r="AG170" s="70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</row>
    <row r="171" spans="2:48" s="60" customFormat="1" ht="10.199999999999999" x14ac:dyDescent="0.2">
      <c r="B171" s="155"/>
      <c r="C171" s="160"/>
      <c r="D171" s="160"/>
      <c r="E171" s="156"/>
      <c r="F171" s="156"/>
      <c r="G171" s="156"/>
      <c r="H171" s="156"/>
      <c r="I171" s="156"/>
      <c r="J171" s="156"/>
      <c r="K171" s="156"/>
      <c r="L171" s="157"/>
      <c r="M171" s="156"/>
      <c r="N171" s="156"/>
      <c r="O171" s="61"/>
      <c r="P171" s="61"/>
      <c r="Q171" s="158"/>
      <c r="R171" s="61"/>
      <c r="S171" s="80"/>
      <c r="T171" s="80"/>
      <c r="U171" s="159" t="s">
        <v>112</v>
      </c>
      <c r="V171" s="303">
        <f>COUNTIF(V119:V168,"&gt;2")+COUNTIF(V119:V168,"2")</f>
        <v>0</v>
      </c>
      <c r="W171" s="304"/>
      <c r="X171" s="185"/>
      <c r="Y171" s="69"/>
      <c r="Z171" s="69"/>
      <c r="AA171" s="70"/>
      <c r="AB171" s="70"/>
      <c r="AC171" s="70"/>
      <c r="AD171" s="70"/>
      <c r="AE171" s="70"/>
      <c r="AF171" s="70"/>
      <c r="AG171" s="70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</row>
    <row r="172" spans="2:48" s="60" customFormat="1" ht="10.8" thickBot="1" x14ac:dyDescent="0.25">
      <c r="B172" s="161"/>
      <c r="C172" s="162"/>
      <c r="D172" s="162"/>
      <c r="E172" s="163"/>
      <c r="F172" s="163"/>
      <c r="G172" s="163"/>
      <c r="H172" s="163"/>
      <c r="I172" s="163"/>
      <c r="J172" s="163"/>
      <c r="K172" s="163"/>
      <c r="L172" s="164"/>
      <c r="M172" s="163"/>
      <c r="N172" s="163"/>
      <c r="O172" s="165"/>
      <c r="P172" s="165"/>
      <c r="Q172" s="166"/>
      <c r="R172" s="165"/>
      <c r="S172" s="167"/>
      <c r="T172" s="167"/>
      <c r="U172" s="168" t="s">
        <v>113</v>
      </c>
      <c r="V172" s="305">
        <f>COUNTIF(X119:X168,"&gt;2")+COUNTIF(X119:X168,"2")</f>
        <v>0</v>
      </c>
      <c r="W172" s="306"/>
      <c r="X172" s="185"/>
      <c r="Y172" s="69"/>
      <c r="Z172" s="69"/>
      <c r="AA172" s="70"/>
      <c r="AB172" s="70"/>
      <c r="AC172" s="70"/>
      <c r="AD172" s="70"/>
      <c r="AE172" s="70"/>
      <c r="AF172" s="70"/>
      <c r="AG172" s="70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</row>
    <row r="173" spans="2:48" s="204" customFormat="1" ht="6" customHeight="1" x14ac:dyDescent="0.15">
      <c r="I173" s="235"/>
      <c r="J173" s="235"/>
      <c r="K173" s="235"/>
      <c r="L173" s="259"/>
      <c r="M173" s="206"/>
      <c r="N173" s="227"/>
      <c r="O173" s="206"/>
      <c r="X173" s="207"/>
      <c r="Y173" s="208"/>
      <c r="Z173" s="208"/>
      <c r="AA173" s="208"/>
      <c r="AB173" s="208"/>
      <c r="AC173" s="208"/>
      <c r="AD173" s="208"/>
      <c r="AE173" s="208"/>
      <c r="AF173" s="208"/>
      <c r="AG173" s="208"/>
    </row>
    <row r="174" spans="2:48" s="204" customFormat="1" ht="6" customHeight="1" x14ac:dyDescent="0.15">
      <c r="L174" s="245"/>
      <c r="M174" s="206"/>
      <c r="N174" s="206"/>
      <c r="O174" s="206"/>
      <c r="P174" s="206"/>
      <c r="Q174" s="206"/>
      <c r="R174" s="206"/>
      <c r="S174" s="206"/>
      <c r="T174" s="206"/>
      <c r="U174" s="206"/>
      <c r="X174" s="207"/>
      <c r="Y174" s="208"/>
      <c r="Z174" s="208"/>
      <c r="AA174" s="208"/>
      <c r="AB174" s="208"/>
      <c r="AC174" s="208"/>
      <c r="AD174" s="208"/>
      <c r="AE174" s="208"/>
      <c r="AF174" s="208"/>
      <c r="AG174" s="208"/>
    </row>
    <row r="175" spans="2:48" ht="15.75" customHeight="1" x14ac:dyDescent="0.3">
      <c r="B175" s="20" t="s">
        <v>30</v>
      </c>
      <c r="I175" s="8"/>
      <c r="J175" s="8"/>
      <c r="K175" s="8"/>
      <c r="L175" s="92"/>
      <c r="N175" s="10"/>
      <c r="Q175" s="23"/>
      <c r="R175" s="23"/>
      <c r="S175" s="25" t="s">
        <v>146</v>
      </c>
      <c r="T175" s="293">
        <f>$V$175/185</f>
        <v>0</v>
      </c>
      <c r="U175" s="293"/>
      <c r="V175" s="291">
        <f>+V37+V60+V72+V89+V98+V103+V108</f>
        <v>0</v>
      </c>
      <c r="W175" s="292"/>
    </row>
    <row r="176" spans="2:48" s="204" customFormat="1" ht="6" customHeight="1" x14ac:dyDescent="0.15">
      <c r="I176" s="235"/>
      <c r="J176" s="235"/>
      <c r="K176" s="235"/>
      <c r="L176" s="259"/>
      <c r="M176" s="206"/>
      <c r="N176" s="227"/>
      <c r="O176" s="206"/>
      <c r="X176" s="207"/>
      <c r="Y176" s="208"/>
      <c r="Z176" s="208"/>
      <c r="AA176" s="208"/>
      <c r="AB176" s="208"/>
      <c r="AC176" s="208"/>
      <c r="AD176" s="208"/>
      <c r="AE176" s="208"/>
      <c r="AF176" s="208"/>
      <c r="AG176" s="208"/>
    </row>
    <row r="177" spans="2:33" ht="12.6" x14ac:dyDescent="0.2">
      <c r="B177" s="29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  <c r="N177" s="1"/>
    </row>
    <row r="178" spans="2:33" ht="22.2" x14ac:dyDescent="0.35">
      <c r="B178" s="290" t="s">
        <v>0</v>
      </c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184"/>
    </row>
    <row r="179" spans="2:33" s="204" customFormat="1" ht="6.75" customHeight="1" x14ac:dyDescent="0.15">
      <c r="L179" s="205"/>
      <c r="M179" s="206"/>
      <c r="N179" s="206"/>
      <c r="O179" s="206"/>
      <c r="P179" s="206"/>
      <c r="Q179" s="206"/>
      <c r="R179" s="206"/>
      <c r="S179" s="206"/>
      <c r="T179" s="206"/>
      <c r="U179" s="206"/>
      <c r="X179" s="207"/>
      <c r="Y179" s="208"/>
      <c r="Z179" s="208"/>
      <c r="AA179" s="208"/>
      <c r="AB179" s="208"/>
      <c r="AC179" s="208"/>
      <c r="AD179" s="208"/>
      <c r="AE179" s="208"/>
      <c r="AF179" s="208"/>
      <c r="AG179" s="208"/>
    </row>
    <row r="180" spans="2:33" ht="17.399999999999999" x14ac:dyDescent="0.3">
      <c r="B180" s="282">
        <v>2024</v>
      </c>
      <c r="C180" s="282"/>
      <c r="D180" s="282"/>
      <c r="E180" s="282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184"/>
      <c r="AB180" s="31"/>
      <c r="AD180" s="12" t="str">
        <f>IF(AND($T$175&gt;80%,$W$188="N",$W$189="N",$W$190="N",W191="N"),"Yes","")</f>
        <v/>
      </c>
    </row>
    <row r="181" spans="2:33" s="204" customFormat="1" ht="6" customHeight="1" thickBot="1" x14ac:dyDescent="0.2"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10"/>
      <c r="M181" s="209"/>
      <c r="N181" s="209"/>
      <c r="O181" s="211"/>
      <c r="P181" s="211"/>
      <c r="Q181" s="211"/>
      <c r="R181" s="211"/>
      <c r="S181" s="211"/>
      <c r="T181" s="211"/>
      <c r="U181" s="211"/>
      <c r="V181" s="212"/>
      <c r="W181" s="212"/>
      <c r="X181" s="207"/>
      <c r="Y181" s="208"/>
      <c r="Z181" s="208"/>
      <c r="AA181" s="208"/>
      <c r="AB181" s="260"/>
      <c r="AC181" s="208"/>
      <c r="AD181" s="208"/>
      <c r="AE181" s="208"/>
      <c r="AF181" s="208"/>
      <c r="AG181" s="208"/>
    </row>
    <row r="182" spans="2:33" s="204" customFormat="1" ht="6" customHeight="1" x14ac:dyDescent="0.15">
      <c r="B182" s="237"/>
      <c r="C182" s="237"/>
      <c r="D182" s="237"/>
      <c r="E182" s="237"/>
      <c r="F182" s="237"/>
      <c r="G182" s="237"/>
      <c r="H182" s="237"/>
      <c r="I182" s="237"/>
      <c r="J182" s="237"/>
      <c r="K182" s="237"/>
      <c r="L182" s="261"/>
      <c r="M182" s="237"/>
      <c r="N182" s="237"/>
      <c r="O182" s="206"/>
      <c r="P182" s="206"/>
      <c r="Q182" s="206"/>
      <c r="R182" s="206"/>
      <c r="S182" s="206"/>
      <c r="T182" s="206"/>
      <c r="U182" s="206"/>
      <c r="X182" s="207"/>
      <c r="Y182" s="208"/>
      <c r="Z182" s="208"/>
      <c r="AA182" s="208"/>
      <c r="AB182" s="260"/>
      <c r="AC182" s="208"/>
      <c r="AD182" s="208"/>
      <c r="AE182" s="208"/>
      <c r="AF182" s="208"/>
      <c r="AG182" s="208"/>
    </row>
    <row r="183" spans="2:33" ht="15.75" customHeight="1" x14ac:dyDescent="0.25">
      <c r="B183" s="6" t="s">
        <v>8</v>
      </c>
      <c r="C183" s="9"/>
      <c r="D183" s="9"/>
      <c r="E183" s="9"/>
      <c r="F183" s="9"/>
      <c r="G183" s="9"/>
      <c r="H183" s="9"/>
      <c r="I183" s="9"/>
      <c r="J183" s="9"/>
      <c r="K183" s="9"/>
      <c r="L183" s="83"/>
      <c r="M183" s="10"/>
      <c r="N183" s="10"/>
      <c r="P183" s="11"/>
      <c r="Q183" s="11"/>
      <c r="R183" s="11"/>
      <c r="S183" s="11"/>
      <c r="T183" s="11"/>
      <c r="U183" s="11"/>
      <c r="V183" s="12"/>
    </row>
    <row r="184" spans="2:33" s="204" customFormat="1" ht="6" customHeight="1" x14ac:dyDescent="0.15">
      <c r="B184" s="247"/>
      <c r="C184" s="225"/>
      <c r="D184" s="225"/>
      <c r="E184" s="225"/>
      <c r="F184" s="225"/>
      <c r="G184" s="225"/>
      <c r="H184" s="225"/>
      <c r="I184" s="225"/>
      <c r="J184" s="225"/>
      <c r="K184" s="225"/>
      <c r="L184" s="226"/>
      <c r="M184" s="227"/>
      <c r="N184" s="227"/>
      <c r="O184" s="206"/>
      <c r="P184" s="228"/>
      <c r="Q184" s="228"/>
      <c r="R184" s="228"/>
      <c r="S184" s="228"/>
      <c r="T184" s="228"/>
      <c r="U184" s="228"/>
      <c r="V184" s="208"/>
      <c r="X184" s="207"/>
      <c r="Y184" s="208"/>
      <c r="Z184" s="208"/>
      <c r="AA184" s="208"/>
      <c r="AB184" s="208"/>
      <c r="AC184" s="208"/>
      <c r="AD184" s="208"/>
      <c r="AE184" s="208"/>
      <c r="AF184" s="208"/>
      <c r="AG184" s="208"/>
    </row>
    <row r="185" spans="2:33" ht="15.75" customHeight="1" x14ac:dyDescent="0.2">
      <c r="B185" s="13" t="s">
        <v>9</v>
      </c>
      <c r="C185" s="9"/>
      <c r="D185" s="9"/>
      <c r="E185" s="9"/>
      <c r="F185" s="9"/>
      <c r="G185" s="9" t="s">
        <v>72</v>
      </c>
      <c r="H185" s="9"/>
      <c r="I185" s="9"/>
      <c r="J185" s="9"/>
      <c r="K185" s="9"/>
      <c r="M185" s="10"/>
      <c r="N185" s="3"/>
      <c r="P185" s="11"/>
      <c r="Q185" s="11"/>
      <c r="R185" s="11"/>
      <c r="S185" s="11"/>
      <c r="T185" s="11"/>
      <c r="U185" s="11"/>
      <c r="W185" s="7" t="str">
        <f>IF(AND($T$175&gt;=80%,$AB$31&gt;=50%,$AB$32&gt;=50%,$AB$33&gt;=50%,$AB$34&gt;=50%,$AB$35&gt;=50%,$W$188="Y",$W$189="Y",$W$190="Y",$W$191="Y"),"Yes","")</f>
        <v/>
      </c>
    </row>
    <row r="186" spans="2:33" ht="15.75" customHeight="1" x14ac:dyDescent="0.2">
      <c r="B186" s="14" t="s">
        <v>68</v>
      </c>
      <c r="C186" s="9"/>
      <c r="D186" s="9"/>
      <c r="E186" s="9"/>
      <c r="F186" s="9"/>
      <c r="G186" s="9"/>
      <c r="H186" s="9"/>
      <c r="I186" s="9"/>
      <c r="J186" s="9"/>
      <c r="K186" s="9"/>
      <c r="L186" s="83"/>
      <c r="M186" s="3"/>
      <c r="W186" s="10"/>
    </row>
    <row r="187" spans="2:33" ht="15.75" customHeight="1" x14ac:dyDescent="0.2">
      <c r="B187" s="14" t="s">
        <v>138</v>
      </c>
      <c r="C187" s="9"/>
      <c r="D187" s="9"/>
      <c r="E187" s="9"/>
      <c r="F187" s="9"/>
      <c r="G187" s="9"/>
      <c r="H187" s="9"/>
      <c r="I187" s="9"/>
      <c r="J187" s="9"/>
      <c r="K187" s="9"/>
      <c r="L187" s="83"/>
      <c r="M187" s="3"/>
      <c r="W187" s="10"/>
    </row>
    <row r="188" spans="2:33" s="26" customFormat="1" ht="15.75" customHeight="1" x14ac:dyDescent="0.2">
      <c r="B188" s="21" t="s">
        <v>66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95"/>
      <c r="W188" s="10" t="str">
        <f>IF(ROUND(U15,0)&gt;=15,"Y","N")</f>
        <v>N</v>
      </c>
      <c r="X188" s="187"/>
      <c r="Y188" s="30"/>
      <c r="Z188" s="30"/>
      <c r="AA188" s="30"/>
      <c r="AB188" s="30"/>
      <c r="AC188" s="30"/>
      <c r="AD188" s="30"/>
      <c r="AE188" s="30"/>
      <c r="AF188" s="30"/>
      <c r="AG188" s="30"/>
    </row>
    <row r="189" spans="2:33" s="26" customFormat="1" ht="15.75" customHeight="1" x14ac:dyDescent="0.2">
      <c r="B189" s="21" t="s">
        <v>69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95"/>
      <c r="W189" s="179"/>
      <c r="X189" s="185"/>
      <c r="Y189" s="30"/>
      <c r="Z189" s="29"/>
      <c r="AA189" s="30"/>
      <c r="AB189" s="30"/>
      <c r="AC189" s="30"/>
      <c r="AD189" s="30"/>
      <c r="AE189" s="30"/>
      <c r="AF189" s="30"/>
      <c r="AG189" s="30"/>
    </row>
    <row r="190" spans="2:33" s="26" customFormat="1" ht="15.75" customHeight="1" x14ac:dyDescent="0.2">
      <c r="B190" s="21" t="s">
        <v>67</v>
      </c>
      <c r="C190" s="28"/>
      <c r="D190" s="29"/>
      <c r="E190" s="29"/>
      <c r="F190" s="29"/>
      <c r="G190" s="29"/>
      <c r="H190" s="29"/>
      <c r="I190" s="29"/>
      <c r="J190" s="30"/>
      <c r="L190" s="95"/>
      <c r="O190" s="28"/>
      <c r="P190" s="29"/>
      <c r="Q190" s="29"/>
      <c r="R190" s="29"/>
      <c r="S190" s="29"/>
      <c r="T190" s="29"/>
      <c r="U190" s="29"/>
      <c r="V190" s="30"/>
      <c r="W190" s="179"/>
      <c r="X190" s="187"/>
      <c r="Y190" s="30"/>
      <c r="Z190" s="30"/>
      <c r="AA190" s="30"/>
      <c r="AB190" s="30"/>
      <c r="AC190" s="30"/>
      <c r="AD190" s="30"/>
      <c r="AE190" s="30"/>
      <c r="AF190" s="30"/>
      <c r="AG190" s="30"/>
    </row>
    <row r="191" spans="2:33" s="26" customFormat="1" ht="15.75" customHeight="1" x14ac:dyDescent="0.2">
      <c r="B191" s="21" t="s">
        <v>70</v>
      </c>
      <c r="C191" s="28"/>
      <c r="D191" s="29"/>
      <c r="E191" s="29"/>
      <c r="F191" s="29"/>
      <c r="G191" s="29"/>
      <c r="H191" s="29"/>
      <c r="I191" s="29"/>
      <c r="J191" s="30"/>
      <c r="L191" s="95"/>
      <c r="O191" s="28"/>
      <c r="P191" s="29"/>
      <c r="Q191" s="29"/>
      <c r="R191" s="29"/>
      <c r="S191" s="29"/>
      <c r="T191" s="29"/>
      <c r="U191" s="29"/>
      <c r="V191" s="30"/>
      <c r="W191" s="10" t="str">
        <f>IF(U17&lt;U15,"Y","N")</f>
        <v>N</v>
      </c>
      <c r="X191" s="187"/>
      <c r="Y191" s="30"/>
      <c r="Z191" s="30"/>
      <c r="AA191" s="30"/>
      <c r="AB191" s="30"/>
      <c r="AC191" s="30"/>
      <c r="AD191" s="30"/>
      <c r="AE191" s="30"/>
      <c r="AF191" s="30"/>
      <c r="AG191" s="30"/>
    </row>
    <row r="192" spans="2:33" s="26" customFormat="1" ht="15.75" customHeight="1" x14ac:dyDescent="0.2">
      <c r="B192" s="21" t="s">
        <v>145</v>
      </c>
      <c r="C192" s="28"/>
      <c r="D192" s="29"/>
      <c r="E192" s="29"/>
      <c r="F192" s="29"/>
      <c r="G192" s="29"/>
      <c r="H192" s="29"/>
      <c r="I192" s="29"/>
      <c r="J192" s="30"/>
      <c r="L192" s="95"/>
      <c r="O192" s="28"/>
      <c r="P192" s="29"/>
      <c r="Q192" s="29"/>
      <c r="R192" s="29"/>
      <c r="S192" s="29"/>
      <c r="T192" s="29"/>
      <c r="U192" s="29"/>
      <c r="V192" s="30"/>
      <c r="W192" s="10" t="str">
        <f>IF(W44&gt;1,"Y","N")</f>
        <v>N</v>
      </c>
      <c r="X192" s="187"/>
      <c r="Y192" s="30"/>
      <c r="Z192" s="30"/>
      <c r="AA192" s="30"/>
      <c r="AB192" s="30"/>
      <c r="AC192" s="30"/>
      <c r="AD192" s="30"/>
      <c r="AE192" s="30"/>
      <c r="AF192" s="30"/>
      <c r="AG192" s="30"/>
    </row>
    <row r="193" spans="2:33" s="204" customFormat="1" ht="6" customHeight="1" x14ac:dyDescent="0.15">
      <c r="C193" s="225"/>
      <c r="D193" s="225"/>
      <c r="E193" s="225"/>
      <c r="F193" s="225"/>
      <c r="G193" s="225"/>
      <c r="H193" s="225"/>
      <c r="I193" s="225"/>
      <c r="J193" s="225"/>
      <c r="K193" s="225"/>
      <c r="L193" s="226"/>
      <c r="M193" s="227"/>
      <c r="O193" s="206"/>
      <c r="P193" s="228"/>
      <c r="Q193" s="228"/>
      <c r="R193" s="228"/>
      <c r="S193" s="228"/>
      <c r="T193" s="228"/>
      <c r="U193" s="228"/>
      <c r="V193" s="208"/>
      <c r="X193" s="207"/>
      <c r="Y193" s="208"/>
      <c r="Z193" s="208"/>
      <c r="AA193" s="208"/>
      <c r="AB193" s="208"/>
      <c r="AC193" s="208"/>
      <c r="AD193" s="208"/>
      <c r="AE193" s="208"/>
      <c r="AF193" s="208"/>
      <c r="AG193" s="208"/>
    </row>
    <row r="194" spans="2:33" s="26" customFormat="1" ht="15.75" customHeight="1" x14ac:dyDescent="0.2">
      <c r="B194" s="13" t="s">
        <v>11</v>
      </c>
      <c r="C194" s="19"/>
      <c r="D194" s="19"/>
      <c r="E194" s="19"/>
      <c r="F194" s="19"/>
      <c r="G194" s="15" t="s">
        <v>63</v>
      </c>
      <c r="H194" s="19"/>
      <c r="I194" s="19"/>
      <c r="J194" s="19"/>
      <c r="K194" s="19"/>
      <c r="L194" s="96"/>
      <c r="N194" s="27"/>
      <c r="O194" s="28"/>
      <c r="P194" s="29"/>
      <c r="Q194" s="29"/>
      <c r="S194" s="29"/>
      <c r="T194" s="29"/>
      <c r="U194" s="29"/>
      <c r="V194" s="30"/>
      <c r="W194" s="17" t="str">
        <f>IF(W185="Yes","",IF(AND($T$175&lt;80%,$T$175&gt;=70%),"Yes",IF(AND($T$175&gt;80%,AND($W$188="N",$W$189="N",$W$190="N",W191="N")),"Yes","")))</f>
        <v/>
      </c>
      <c r="X194" s="187"/>
      <c r="Y194" s="37"/>
      <c r="Z194" s="30"/>
      <c r="AA194" s="30"/>
      <c r="AB194" s="30"/>
      <c r="AC194" s="37">
        <v>0.7</v>
      </c>
      <c r="AD194" s="37">
        <v>0.79</v>
      </c>
      <c r="AE194" s="30"/>
      <c r="AF194" s="30"/>
      <c r="AG194" s="30"/>
    </row>
    <row r="195" spans="2:33" s="204" customFormat="1" ht="6" customHeight="1" x14ac:dyDescent="0.15">
      <c r="C195" s="225"/>
      <c r="D195" s="225"/>
      <c r="E195" s="225"/>
      <c r="F195" s="225"/>
      <c r="G195" s="225"/>
      <c r="H195" s="225"/>
      <c r="I195" s="225"/>
      <c r="J195" s="225"/>
      <c r="K195" s="225"/>
      <c r="L195" s="226"/>
      <c r="M195" s="227"/>
      <c r="O195" s="206"/>
      <c r="P195" s="228"/>
      <c r="Q195" s="228"/>
      <c r="R195" s="228"/>
      <c r="S195" s="228"/>
      <c r="T195" s="228"/>
      <c r="U195" s="228"/>
      <c r="V195" s="208"/>
      <c r="X195" s="207"/>
      <c r="Y195" s="208"/>
      <c r="Z195" s="208"/>
      <c r="AA195" s="208"/>
      <c r="AB195" s="208"/>
      <c r="AC195" s="208"/>
      <c r="AD195" s="208"/>
      <c r="AE195" s="208"/>
      <c r="AF195" s="208"/>
      <c r="AG195" s="208"/>
    </row>
    <row r="196" spans="2:33" s="26" customFormat="1" ht="15.75" customHeight="1" x14ac:dyDescent="0.2">
      <c r="B196" s="13" t="s">
        <v>12</v>
      </c>
      <c r="C196" s="19"/>
      <c r="D196" s="19"/>
      <c r="E196" s="19"/>
      <c r="F196" s="19"/>
      <c r="G196" s="15" t="s">
        <v>64</v>
      </c>
      <c r="H196" s="19"/>
      <c r="I196" s="19"/>
      <c r="J196" s="19"/>
      <c r="K196" s="19"/>
      <c r="L196" s="97"/>
      <c r="M196" s="13"/>
      <c r="N196" s="27"/>
      <c r="O196" s="28"/>
      <c r="P196" s="29"/>
      <c r="Q196" s="29"/>
      <c r="R196" s="15"/>
      <c r="S196" s="29"/>
      <c r="T196" s="29"/>
      <c r="U196" s="29"/>
      <c r="V196" s="30"/>
      <c r="W196" s="17" t="str">
        <f>IF(AND($T$175&lt;70%,$T$175&gt;=60%),"Yes","")</f>
        <v/>
      </c>
      <c r="X196" s="187"/>
      <c r="Y196" s="37"/>
      <c r="Z196" s="30"/>
      <c r="AA196" s="30"/>
      <c r="AB196" s="30"/>
      <c r="AC196" s="37">
        <v>0.6</v>
      </c>
      <c r="AD196" s="37">
        <v>0.69</v>
      </c>
      <c r="AE196" s="30"/>
      <c r="AF196" s="30"/>
      <c r="AG196" s="30"/>
    </row>
    <row r="197" spans="2:33" s="204" customFormat="1" ht="6" customHeight="1" x14ac:dyDescent="0.15">
      <c r="C197" s="225"/>
      <c r="D197" s="225"/>
      <c r="E197" s="225"/>
      <c r="F197" s="225"/>
      <c r="G197" s="225"/>
      <c r="H197" s="225"/>
      <c r="I197" s="225"/>
      <c r="J197" s="225"/>
      <c r="K197" s="225"/>
      <c r="L197" s="226"/>
      <c r="M197" s="227"/>
      <c r="O197" s="206"/>
      <c r="P197" s="228"/>
      <c r="Q197" s="228"/>
      <c r="R197" s="228"/>
      <c r="S197" s="228"/>
      <c r="T197" s="228"/>
      <c r="U197" s="228"/>
      <c r="V197" s="208"/>
      <c r="X197" s="207"/>
      <c r="Y197" s="208"/>
      <c r="Z197" s="208"/>
      <c r="AA197" s="208"/>
      <c r="AB197" s="208"/>
      <c r="AC197" s="208"/>
      <c r="AD197" s="208"/>
      <c r="AE197" s="208"/>
      <c r="AF197" s="208"/>
      <c r="AG197" s="208"/>
    </row>
    <row r="198" spans="2:33" ht="15.75" customHeight="1" x14ac:dyDescent="0.2">
      <c r="B198" s="13" t="s">
        <v>13</v>
      </c>
      <c r="C198" s="9"/>
      <c r="D198" s="9"/>
      <c r="E198" s="9"/>
      <c r="F198" s="9"/>
      <c r="G198" s="15" t="s">
        <v>65</v>
      </c>
      <c r="H198" s="9"/>
      <c r="I198" s="9"/>
      <c r="J198" s="9"/>
      <c r="K198" s="9"/>
      <c r="M198" s="10"/>
      <c r="N198" s="10"/>
      <c r="P198" s="11"/>
      <c r="Q198" s="11"/>
      <c r="R198" s="11"/>
      <c r="S198" s="11"/>
      <c r="T198" s="11"/>
      <c r="U198" s="11"/>
      <c r="V198" s="12"/>
      <c r="W198" s="17" t="str">
        <f>IF($T$175&lt;60%,"Yes",IF(T175=0%,"",""))</f>
        <v>Yes</v>
      </c>
    </row>
    <row r="199" spans="2:33" s="204" customFormat="1" ht="6" customHeight="1" x14ac:dyDescent="0.15">
      <c r="B199" s="262"/>
      <c r="C199" s="225"/>
      <c r="D199" s="225"/>
      <c r="E199" s="225"/>
      <c r="F199" s="225"/>
      <c r="G199" s="263"/>
      <c r="H199" s="225"/>
      <c r="I199" s="225"/>
      <c r="J199" s="225"/>
      <c r="K199" s="225"/>
      <c r="L199" s="226"/>
      <c r="M199" s="227"/>
      <c r="N199" s="227"/>
      <c r="O199" s="206"/>
      <c r="P199" s="228"/>
      <c r="Q199" s="228"/>
      <c r="R199" s="228"/>
      <c r="S199" s="228"/>
      <c r="T199" s="228"/>
      <c r="U199" s="228"/>
      <c r="V199" s="208"/>
      <c r="W199" s="264"/>
      <c r="X199" s="207"/>
      <c r="Y199" s="208"/>
      <c r="Z199" s="208"/>
      <c r="AA199" s="208"/>
      <c r="AB199" s="208"/>
      <c r="AC199" s="208"/>
      <c r="AD199" s="208"/>
      <c r="AE199" s="208"/>
      <c r="AF199" s="208"/>
      <c r="AG199" s="208"/>
    </row>
    <row r="200" spans="2:33" ht="15.75" customHeight="1" x14ac:dyDescent="0.2">
      <c r="B200" s="16" t="s">
        <v>26</v>
      </c>
      <c r="L200" s="81"/>
    </row>
    <row r="201" spans="2:33" s="204" customFormat="1" ht="6" customHeight="1" x14ac:dyDescent="0.15">
      <c r="K201" s="265"/>
      <c r="L201" s="261"/>
      <c r="M201" s="206"/>
      <c r="N201" s="206"/>
      <c r="O201" s="206"/>
      <c r="P201" s="206"/>
      <c r="Q201" s="206"/>
      <c r="R201" s="206"/>
      <c r="S201" s="206"/>
      <c r="T201" s="206"/>
      <c r="U201" s="206"/>
      <c r="X201" s="207"/>
      <c r="Y201" s="208"/>
      <c r="Z201" s="208"/>
      <c r="AA201" s="208"/>
      <c r="AB201" s="208"/>
      <c r="AC201" s="208"/>
      <c r="AD201" s="208"/>
      <c r="AE201" s="208"/>
      <c r="AF201" s="208"/>
      <c r="AG201" s="208"/>
    </row>
    <row r="202" spans="2:33" ht="71.25" customHeight="1" x14ac:dyDescent="0.2">
      <c r="B202" s="279"/>
      <c r="C202" s="280"/>
      <c r="D202" s="280"/>
      <c r="E202" s="280"/>
      <c r="F202" s="280"/>
      <c r="G202" s="280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0"/>
      <c r="S202" s="280"/>
      <c r="T202" s="280"/>
      <c r="U202" s="280"/>
      <c r="V202" s="280"/>
      <c r="W202" s="281"/>
    </row>
    <row r="203" spans="2:33" s="204" customFormat="1" ht="6" customHeight="1" x14ac:dyDescent="0.15">
      <c r="I203" s="235"/>
      <c r="J203" s="235"/>
      <c r="K203" s="235"/>
      <c r="L203" s="259"/>
      <c r="M203" s="206"/>
      <c r="N203" s="227"/>
      <c r="O203" s="206"/>
      <c r="P203" s="206"/>
      <c r="Q203" s="206"/>
      <c r="R203" s="206"/>
      <c r="S203" s="206"/>
      <c r="T203" s="206"/>
      <c r="U203" s="206"/>
      <c r="X203" s="207"/>
      <c r="Y203" s="208"/>
      <c r="Z203" s="208"/>
      <c r="AA203" s="208"/>
      <c r="AB203" s="208"/>
      <c r="AC203" s="208"/>
      <c r="AD203" s="208"/>
      <c r="AE203" s="208"/>
      <c r="AF203" s="208"/>
      <c r="AG203" s="208"/>
    </row>
    <row r="204" spans="2:33" ht="15.9" customHeight="1" x14ac:dyDescent="0.25">
      <c r="B204" s="6" t="s">
        <v>14</v>
      </c>
    </row>
    <row r="205" spans="2:33" s="204" customFormat="1" ht="6" customHeight="1" x14ac:dyDescent="0.15">
      <c r="L205" s="205"/>
      <c r="M205" s="206"/>
      <c r="N205" s="206"/>
      <c r="O205" s="206"/>
      <c r="P205" s="206"/>
      <c r="Q205" s="206"/>
      <c r="R205" s="206"/>
      <c r="S205" s="206"/>
      <c r="T205" s="206"/>
      <c r="U205" s="206"/>
      <c r="X205" s="207"/>
      <c r="Y205" s="208"/>
      <c r="Z205" s="208"/>
      <c r="AA205" s="208"/>
      <c r="AB205" s="208"/>
      <c r="AC205" s="208"/>
      <c r="AD205" s="208"/>
      <c r="AE205" s="208"/>
      <c r="AF205" s="208"/>
      <c r="AG205" s="208"/>
    </row>
    <row r="206" spans="2:33" ht="15.75" customHeight="1" x14ac:dyDescent="0.2">
      <c r="B206" s="3" t="s">
        <v>15</v>
      </c>
      <c r="D206" s="379"/>
      <c r="E206" s="380"/>
      <c r="F206" s="380"/>
      <c r="G206" s="380"/>
      <c r="H206" s="380"/>
      <c r="I206" s="380"/>
      <c r="J206" s="380"/>
      <c r="K206" s="380"/>
      <c r="L206" s="380"/>
      <c r="M206" s="380"/>
      <c r="N206" s="380"/>
      <c r="O206" s="380"/>
      <c r="P206" s="384"/>
      <c r="Q206" s="385" t="s">
        <v>73</v>
      </c>
      <c r="R206" s="385"/>
      <c r="S206" s="379"/>
      <c r="T206" s="380"/>
      <c r="U206" s="380"/>
      <c r="V206" s="380"/>
      <c r="W206" s="384"/>
    </row>
    <row r="207" spans="2:33" s="204" customFormat="1" ht="6" customHeight="1" x14ac:dyDescent="0.15">
      <c r="L207" s="205"/>
      <c r="M207" s="206"/>
      <c r="N207" s="206"/>
      <c r="O207" s="206"/>
      <c r="P207" s="206"/>
      <c r="Q207" s="206"/>
      <c r="R207" s="206"/>
      <c r="S207" s="206"/>
      <c r="T207" s="206"/>
      <c r="U207" s="206"/>
      <c r="X207" s="207"/>
      <c r="Y207" s="208"/>
      <c r="Z207" s="208"/>
      <c r="AA207" s="208"/>
      <c r="AB207" s="208"/>
      <c r="AC207" s="208"/>
      <c r="AD207" s="208"/>
      <c r="AE207" s="208"/>
      <c r="AF207" s="208"/>
      <c r="AG207" s="208"/>
    </row>
    <row r="208" spans="2:33" ht="15.75" customHeight="1" x14ac:dyDescent="0.2">
      <c r="B208" s="3" t="s">
        <v>16</v>
      </c>
      <c r="G208" s="368"/>
      <c r="H208" s="369"/>
      <c r="I208" s="369"/>
      <c r="J208" s="369"/>
      <c r="K208" s="369"/>
      <c r="L208" s="370"/>
      <c r="M208" s="387" t="s">
        <v>17</v>
      </c>
      <c r="N208" s="387"/>
      <c r="O208" s="387"/>
      <c r="P208" s="387"/>
      <c r="Q208" s="387"/>
      <c r="R208" s="368"/>
      <c r="S208" s="369"/>
      <c r="T208" s="369"/>
      <c r="U208" s="369"/>
      <c r="V208" s="369"/>
      <c r="W208" s="370"/>
    </row>
    <row r="209" spans="1:33" s="204" customFormat="1" ht="6" customHeight="1" x14ac:dyDescent="0.15">
      <c r="L209" s="205"/>
      <c r="M209" s="206"/>
      <c r="N209" s="206"/>
      <c r="O209" s="206"/>
      <c r="P209" s="206"/>
      <c r="Q209" s="206"/>
      <c r="R209" s="206"/>
      <c r="S209" s="206"/>
      <c r="T209" s="206"/>
      <c r="U209" s="206"/>
      <c r="X209" s="207"/>
      <c r="Y209" s="208"/>
      <c r="Z209" s="208"/>
      <c r="AA209" s="208"/>
      <c r="AB209" s="208"/>
      <c r="AC209" s="208"/>
      <c r="AD209" s="208"/>
      <c r="AE209" s="208"/>
      <c r="AF209" s="208"/>
      <c r="AG209" s="208"/>
    </row>
    <row r="210" spans="1:33" ht="15.75" customHeight="1" x14ac:dyDescent="0.2">
      <c r="B210" s="319" t="s">
        <v>74</v>
      </c>
      <c r="C210" s="392"/>
      <c r="D210" s="393"/>
      <c r="E210" s="394"/>
      <c r="F210" s="394"/>
      <c r="G210" s="394"/>
      <c r="H210" s="394"/>
      <c r="I210" s="394"/>
      <c r="J210" s="395"/>
      <c r="L210" s="84" t="s">
        <v>18</v>
      </c>
      <c r="N210" s="379"/>
      <c r="O210" s="380"/>
      <c r="P210" s="380"/>
      <c r="Q210" s="380"/>
      <c r="R210" s="384"/>
    </row>
    <row r="211" spans="1:33" s="204" customFormat="1" ht="6" customHeight="1" x14ac:dyDescent="0.15">
      <c r="B211" s="319"/>
      <c r="C211" s="392"/>
      <c r="D211" s="396"/>
      <c r="E211" s="397"/>
      <c r="F211" s="397"/>
      <c r="G211" s="397"/>
      <c r="H211" s="397"/>
      <c r="I211" s="397"/>
      <c r="J211" s="398"/>
      <c r="L211" s="245"/>
      <c r="M211" s="206"/>
      <c r="N211" s="206"/>
      <c r="O211" s="206"/>
      <c r="P211" s="206"/>
      <c r="Q211" s="206"/>
      <c r="R211" s="206"/>
      <c r="S211" s="206"/>
      <c r="T211" s="206"/>
      <c r="U211" s="206"/>
      <c r="X211" s="207"/>
      <c r="Y211" s="208"/>
      <c r="Z211" s="208"/>
      <c r="AA211" s="208"/>
      <c r="AB211" s="208"/>
      <c r="AC211" s="208"/>
      <c r="AD211" s="208"/>
      <c r="AE211" s="208"/>
      <c r="AF211" s="208"/>
      <c r="AG211" s="208"/>
    </row>
    <row r="212" spans="1:33" ht="15.75" customHeight="1" x14ac:dyDescent="0.2">
      <c r="B212" s="319"/>
      <c r="C212" s="392"/>
      <c r="D212" s="399"/>
      <c r="E212" s="400"/>
      <c r="F212" s="400"/>
      <c r="G212" s="400"/>
      <c r="H212" s="400"/>
      <c r="I212" s="400"/>
      <c r="J212" s="401"/>
      <c r="L212" s="84" t="s">
        <v>19</v>
      </c>
      <c r="N212" s="379"/>
      <c r="O212" s="380"/>
      <c r="P212" s="380"/>
      <c r="Q212" s="380"/>
      <c r="R212" s="380"/>
      <c r="S212" s="380"/>
      <c r="T212" s="380"/>
      <c r="U212" s="380"/>
      <c r="V212" s="380"/>
      <c r="W212" s="384"/>
    </row>
    <row r="213" spans="1:33" s="2" customFormat="1" ht="1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81"/>
      <c r="V213" s="3"/>
      <c r="W213" s="3"/>
      <c r="X213" s="183"/>
      <c r="Y213" s="12"/>
      <c r="Z213" s="12"/>
      <c r="AA213" s="12"/>
      <c r="AB213" s="12"/>
      <c r="AC213" s="11"/>
      <c r="AD213" s="11"/>
      <c r="AE213" s="11"/>
      <c r="AF213" s="11"/>
      <c r="AG213" s="11"/>
    </row>
    <row r="214" spans="1:33" s="2" customFormat="1" ht="12.6" hidden="1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81"/>
      <c r="V214" s="3"/>
      <c r="W214" s="3"/>
      <c r="X214" s="183"/>
      <c r="Y214" s="12"/>
      <c r="Z214" s="12"/>
      <c r="AA214" s="12"/>
      <c r="AB214" s="12"/>
      <c r="AC214" s="11"/>
      <c r="AD214" s="11"/>
      <c r="AE214" s="11"/>
      <c r="AF214" s="11"/>
      <c r="AG214" s="11"/>
    </row>
    <row r="215" spans="1:33" s="2" customFormat="1" ht="12.6" hidden="1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81"/>
      <c r="V215" s="3"/>
      <c r="W215" s="3"/>
      <c r="X215" s="183"/>
      <c r="Y215" s="12"/>
      <c r="Z215" s="12"/>
      <c r="AA215" s="12"/>
      <c r="AB215" s="12"/>
      <c r="AC215" s="11"/>
      <c r="AD215" s="11"/>
      <c r="AE215" s="11"/>
      <c r="AF215" s="11"/>
      <c r="AG215" s="11"/>
    </row>
    <row r="216" spans="1:33" s="2" customFormat="1" ht="12.6" hidden="1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81"/>
      <c r="V216" s="3"/>
      <c r="W216" s="3"/>
      <c r="X216" s="183"/>
      <c r="Y216" s="12"/>
      <c r="Z216" s="12"/>
      <c r="AA216" s="12"/>
      <c r="AB216" s="12"/>
      <c r="AC216" s="11"/>
      <c r="AD216" s="11"/>
      <c r="AE216" s="11"/>
      <c r="AF216" s="11"/>
      <c r="AG216" s="11"/>
    </row>
    <row r="217" spans="1:33" s="2" customFormat="1" ht="12.6" hidden="1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81"/>
      <c r="V217" s="3"/>
      <c r="W217" s="3"/>
      <c r="X217" s="183"/>
      <c r="Y217" s="12"/>
      <c r="Z217" s="12"/>
      <c r="AA217" s="12"/>
      <c r="AB217" s="12"/>
      <c r="AC217" s="11"/>
      <c r="AD217" s="11"/>
      <c r="AE217" s="11"/>
      <c r="AF217" s="11"/>
      <c r="AG217" s="11"/>
    </row>
    <row r="218" spans="1:33" s="2" customFormat="1" ht="12.6" hidden="1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81"/>
      <c r="V218" s="3"/>
      <c r="W218" s="3"/>
      <c r="X218" s="183"/>
      <c r="Y218" s="12"/>
      <c r="Z218" s="12"/>
      <c r="AA218" s="12"/>
      <c r="AB218" s="12"/>
      <c r="AC218" s="11"/>
      <c r="AD218" s="11"/>
      <c r="AE218" s="11"/>
      <c r="AF218" s="11"/>
      <c r="AG218" s="11"/>
    </row>
    <row r="219" spans="1:33" s="2" customFormat="1" ht="12.6" hidden="1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81"/>
      <c r="V219" s="3"/>
      <c r="W219" s="3"/>
      <c r="X219" s="183"/>
      <c r="Y219" s="12"/>
      <c r="Z219" s="12"/>
      <c r="AA219" s="12"/>
      <c r="AB219" s="12"/>
      <c r="AC219" s="11"/>
      <c r="AD219" s="11"/>
      <c r="AE219" s="11"/>
      <c r="AF219" s="11"/>
      <c r="AG219" s="11"/>
    </row>
    <row r="220" spans="1:33" s="2" customFormat="1" ht="12.6" hidden="1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81"/>
      <c r="V220" s="3"/>
      <c r="W220" s="3"/>
      <c r="X220" s="183"/>
      <c r="Y220" s="12"/>
      <c r="Z220" s="12"/>
      <c r="AA220" s="12"/>
      <c r="AB220" s="12"/>
      <c r="AC220" s="11"/>
      <c r="AD220" s="11"/>
      <c r="AE220" s="11"/>
      <c r="AF220" s="11"/>
      <c r="AG220" s="11"/>
    </row>
    <row r="221" spans="1:33" s="2" customFormat="1" ht="12.6" hidden="1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81"/>
      <c r="V221" s="3"/>
      <c r="W221" s="3"/>
      <c r="X221" s="183"/>
      <c r="Y221" s="12"/>
      <c r="Z221" s="12"/>
      <c r="AA221" s="12"/>
      <c r="AB221" s="12"/>
      <c r="AC221" s="11"/>
      <c r="AD221" s="11"/>
      <c r="AE221" s="11"/>
      <c r="AF221" s="11"/>
      <c r="AG221" s="11"/>
    </row>
    <row r="222" spans="1:33" s="2" customFormat="1" ht="12.6" hidden="1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81"/>
      <c r="V222" s="3"/>
      <c r="W222" s="3"/>
      <c r="X222" s="183"/>
      <c r="Y222" s="12"/>
      <c r="Z222" s="12"/>
      <c r="AA222" s="12"/>
      <c r="AB222" s="12"/>
      <c r="AC222" s="11"/>
      <c r="AD222" s="11"/>
      <c r="AE222" s="11"/>
      <c r="AF222" s="11"/>
      <c r="AG222" s="11"/>
    </row>
    <row r="223" spans="1:33" s="2" customFormat="1" ht="12.6" hidden="1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81"/>
      <c r="V223" s="3"/>
      <c r="W223" s="3"/>
      <c r="X223" s="183"/>
      <c r="Y223" s="12"/>
      <c r="Z223" s="12"/>
      <c r="AA223" s="12"/>
      <c r="AB223" s="12"/>
      <c r="AC223" s="11"/>
      <c r="AD223" s="11"/>
      <c r="AE223" s="11"/>
      <c r="AF223" s="11"/>
      <c r="AG223" s="11"/>
    </row>
    <row r="224" spans="1:33" s="2" customFormat="1" ht="12.6" hidden="1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81"/>
      <c r="V224" s="3"/>
      <c r="W224" s="3"/>
      <c r="X224" s="183"/>
      <c r="Y224" s="12"/>
      <c r="Z224" s="12"/>
      <c r="AA224" s="12"/>
      <c r="AB224" s="12"/>
      <c r="AC224" s="11"/>
      <c r="AD224" s="11"/>
      <c r="AE224" s="11"/>
      <c r="AF224" s="11"/>
      <c r="AG224" s="11"/>
    </row>
    <row r="225" spans="1:33" s="2" customFormat="1" ht="12.6" hidden="1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81"/>
      <c r="V225" s="3"/>
      <c r="W225" s="3"/>
      <c r="X225" s="183"/>
      <c r="Y225" s="12"/>
      <c r="Z225" s="12"/>
      <c r="AA225" s="12"/>
      <c r="AB225" s="12"/>
      <c r="AC225" s="11"/>
      <c r="AD225" s="11"/>
      <c r="AE225" s="11"/>
      <c r="AF225" s="11"/>
      <c r="AG225" s="11"/>
    </row>
    <row r="226" spans="1:33" s="2" customFormat="1" ht="12.6" hidden="1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81"/>
      <c r="V226" s="3"/>
      <c r="W226" s="3"/>
      <c r="X226" s="183"/>
      <c r="Y226" s="12"/>
      <c r="Z226" s="12"/>
      <c r="AA226" s="12"/>
      <c r="AB226" s="12"/>
      <c r="AC226" s="11"/>
      <c r="AD226" s="11"/>
      <c r="AE226" s="11"/>
      <c r="AF226" s="11"/>
      <c r="AG226" s="11"/>
    </row>
    <row r="227" spans="1:33" s="2" customFormat="1" ht="12.6" hidden="1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81"/>
      <c r="V227" s="3"/>
      <c r="W227" s="3"/>
      <c r="X227" s="183"/>
      <c r="Y227" s="12"/>
      <c r="Z227" s="12"/>
      <c r="AA227" s="12"/>
      <c r="AB227" s="12"/>
      <c r="AC227" s="11"/>
      <c r="AD227" s="11"/>
      <c r="AE227" s="11"/>
      <c r="AF227" s="11"/>
      <c r="AG227" s="11"/>
    </row>
    <row r="228" spans="1:33" s="2" customFormat="1" ht="12.6" hidden="1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81"/>
      <c r="V228" s="3"/>
      <c r="W228" s="3"/>
      <c r="X228" s="183"/>
      <c r="Y228" s="12"/>
      <c r="Z228" s="12"/>
      <c r="AA228" s="12"/>
      <c r="AB228" s="12"/>
      <c r="AC228" s="11"/>
      <c r="AD228" s="11"/>
      <c r="AE228" s="11"/>
      <c r="AF228" s="11"/>
      <c r="AG228" s="11"/>
    </row>
    <row r="229" spans="1:33" s="2" customFormat="1" ht="12.6" hidden="1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81"/>
      <c r="V229" s="3"/>
      <c r="W229" s="3"/>
      <c r="X229" s="183"/>
      <c r="Y229" s="12"/>
      <c r="Z229" s="12"/>
      <c r="AA229" s="12"/>
      <c r="AB229" s="12"/>
      <c r="AC229" s="11"/>
      <c r="AD229" s="11"/>
      <c r="AE229" s="11"/>
      <c r="AF229" s="11"/>
      <c r="AG229" s="11"/>
    </row>
    <row r="230" spans="1:33" s="2" customFormat="1" ht="12.6" hidden="1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81"/>
      <c r="V230" s="3"/>
      <c r="W230" s="3"/>
      <c r="X230" s="183"/>
      <c r="Y230" s="12"/>
      <c r="Z230" s="12"/>
      <c r="AA230" s="12"/>
      <c r="AB230" s="12"/>
      <c r="AC230" s="11"/>
      <c r="AD230" s="11"/>
      <c r="AE230" s="11"/>
      <c r="AF230" s="11"/>
      <c r="AG230" s="11"/>
    </row>
    <row r="231" spans="1:33" s="2" customFormat="1" ht="12.6" hidden="1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81"/>
      <c r="V231" s="3"/>
      <c r="W231" s="3"/>
      <c r="X231" s="183"/>
      <c r="Y231" s="12"/>
      <c r="Z231" s="12"/>
      <c r="AA231" s="12"/>
      <c r="AB231" s="12"/>
      <c r="AC231" s="11"/>
      <c r="AD231" s="11"/>
      <c r="AE231" s="11"/>
      <c r="AF231" s="11"/>
      <c r="AG231" s="11"/>
    </row>
    <row r="232" spans="1:33" s="2" customFormat="1" ht="12.6" hidden="1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81"/>
      <c r="V232" s="3"/>
      <c r="W232" s="3"/>
      <c r="X232" s="183"/>
      <c r="Y232" s="12"/>
      <c r="Z232" s="12"/>
      <c r="AA232" s="12"/>
      <c r="AB232" s="12"/>
      <c r="AC232" s="11"/>
      <c r="AD232" s="11"/>
      <c r="AE232" s="11"/>
      <c r="AF232" s="11"/>
      <c r="AG232" s="11"/>
    </row>
    <row r="233" spans="1:33" s="2" customFormat="1" ht="12.6" hidden="1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81"/>
      <c r="V233" s="3"/>
      <c r="W233" s="3"/>
      <c r="X233" s="183"/>
      <c r="Y233" s="12"/>
      <c r="Z233" s="12"/>
      <c r="AA233" s="12"/>
      <c r="AB233" s="12"/>
      <c r="AC233" s="11"/>
      <c r="AD233" s="11"/>
      <c r="AE233" s="11"/>
      <c r="AF233" s="11"/>
      <c r="AG233" s="11"/>
    </row>
    <row r="234" spans="1:33" s="2" customFormat="1" ht="12.6" hidden="1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81"/>
      <c r="V234" s="3"/>
      <c r="W234" s="3"/>
      <c r="X234" s="183"/>
      <c r="Y234" s="12"/>
      <c r="Z234" s="12"/>
      <c r="AA234" s="12"/>
      <c r="AB234" s="12"/>
      <c r="AC234" s="11"/>
      <c r="AD234" s="11"/>
      <c r="AE234" s="11"/>
      <c r="AF234" s="11"/>
      <c r="AG234" s="11"/>
    </row>
    <row r="235" spans="1:33" s="2" customFormat="1" ht="12.6" hidden="1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81"/>
      <c r="V235" s="3"/>
      <c r="W235" s="3"/>
      <c r="X235" s="183"/>
      <c r="Y235" s="12"/>
      <c r="Z235" s="12"/>
      <c r="AA235" s="12"/>
      <c r="AB235" s="12"/>
      <c r="AC235" s="11"/>
      <c r="AD235" s="11"/>
      <c r="AE235" s="11"/>
      <c r="AF235" s="11"/>
      <c r="AG235" s="11"/>
    </row>
    <row r="236" spans="1:33" s="2" customFormat="1" ht="12.6" hidden="1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81"/>
      <c r="V236" s="3"/>
      <c r="W236" s="3"/>
      <c r="X236" s="183"/>
      <c r="Y236" s="12"/>
      <c r="Z236" s="12"/>
      <c r="AA236" s="12"/>
      <c r="AB236" s="12"/>
      <c r="AC236" s="11"/>
      <c r="AD236" s="11"/>
      <c r="AE236" s="11"/>
      <c r="AF236" s="11"/>
      <c r="AG236" s="11"/>
    </row>
    <row r="237" spans="1:33" s="2" customFormat="1" ht="12.6" hidden="1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81"/>
      <c r="V237" s="3"/>
      <c r="W237" s="3"/>
      <c r="X237" s="183"/>
      <c r="Y237" s="12"/>
      <c r="Z237" s="12"/>
      <c r="AA237" s="12"/>
      <c r="AB237" s="12"/>
      <c r="AC237" s="11"/>
      <c r="AD237" s="11"/>
      <c r="AE237" s="11"/>
      <c r="AF237" s="11"/>
      <c r="AG237" s="11"/>
    </row>
    <row r="238" spans="1:33" s="2" customFormat="1" ht="12.6" hidden="1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81"/>
      <c r="V238" s="3"/>
      <c r="W238" s="3"/>
      <c r="X238" s="183"/>
      <c r="Y238" s="12"/>
      <c r="Z238" s="12"/>
      <c r="AA238" s="12"/>
      <c r="AB238" s="12"/>
      <c r="AC238" s="11"/>
      <c r="AD238" s="11"/>
      <c r="AE238" s="11"/>
      <c r="AF238" s="11"/>
      <c r="AG238" s="11"/>
    </row>
    <row r="239" spans="1:33" s="2" customFormat="1" ht="12.6" hidden="1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81"/>
      <c r="V239" s="3"/>
      <c r="W239" s="3"/>
      <c r="X239" s="183"/>
      <c r="Y239" s="12"/>
      <c r="Z239" s="12"/>
      <c r="AA239" s="12"/>
      <c r="AB239" s="12"/>
      <c r="AC239" s="11"/>
      <c r="AD239" s="11"/>
      <c r="AE239" s="11"/>
      <c r="AF239" s="11"/>
      <c r="AG239" s="11"/>
    </row>
    <row r="240" spans="1:33" s="2" customFormat="1" ht="12.6" hidden="1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81"/>
      <c r="V240" s="3"/>
      <c r="W240" s="3"/>
      <c r="X240" s="183"/>
      <c r="Y240" s="12"/>
      <c r="Z240" s="12"/>
      <c r="AA240" s="12"/>
      <c r="AB240" s="12"/>
      <c r="AC240" s="11"/>
      <c r="AD240" s="11"/>
      <c r="AE240" s="11"/>
      <c r="AF240" s="11"/>
      <c r="AG240" s="11"/>
    </row>
    <row r="241" spans="1:33" s="2" customFormat="1" ht="12.6" hidden="1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81"/>
      <c r="V241" s="3"/>
      <c r="W241" s="3"/>
      <c r="X241" s="183"/>
      <c r="Y241" s="12"/>
      <c r="Z241" s="12"/>
      <c r="AA241" s="12"/>
      <c r="AB241" s="12"/>
      <c r="AC241" s="11"/>
      <c r="AD241" s="11"/>
      <c r="AE241" s="11"/>
      <c r="AF241" s="11"/>
      <c r="AG241" s="11"/>
    </row>
    <row r="242" spans="1:33" s="2" customFormat="1" ht="12.6" hidden="1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81"/>
      <c r="V242" s="3"/>
      <c r="W242" s="3"/>
      <c r="X242" s="183"/>
      <c r="Y242" s="12"/>
      <c r="Z242" s="12"/>
      <c r="AA242" s="12"/>
      <c r="AB242" s="12"/>
      <c r="AC242" s="11"/>
      <c r="AD242" s="11"/>
      <c r="AE242" s="11"/>
      <c r="AF242" s="11"/>
      <c r="AG242" s="11"/>
    </row>
    <row r="243" spans="1:33" s="2" customFormat="1" ht="12.6" hidden="1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81"/>
      <c r="V243" s="3"/>
      <c r="W243" s="3"/>
      <c r="X243" s="183"/>
      <c r="Y243" s="12"/>
      <c r="Z243" s="12"/>
      <c r="AA243" s="12"/>
      <c r="AB243" s="12"/>
      <c r="AC243" s="11"/>
      <c r="AD243" s="11"/>
      <c r="AE243" s="11"/>
      <c r="AF243" s="11"/>
      <c r="AG243" s="11"/>
    </row>
    <row r="244" spans="1:33" s="2" customFormat="1" ht="12.6" hidden="1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81"/>
      <c r="V244" s="3"/>
      <c r="W244" s="3"/>
      <c r="X244" s="183"/>
      <c r="Y244" s="12"/>
      <c r="Z244" s="12"/>
      <c r="AA244" s="12"/>
      <c r="AB244" s="12"/>
      <c r="AC244" s="11"/>
      <c r="AD244" s="11"/>
      <c r="AE244" s="11"/>
      <c r="AF244" s="11"/>
      <c r="AG244" s="11"/>
    </row>
    <row r="245" spans="1:33" s="2" customFormat="1" ht="12.6" hidden="1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81"/>
      <c r="V245" s="3"/>
      <c r="W245" s="3"/>
      <c r="X245" s="183"/>
      <c r="Y245" s="12"/>
      <c r="Z245" s="12"/>
      <c r="AA245" s="12"/>
      <c r="AB245" s="12"/>
      <c r="AC245" s="11"/>
      <c r="AD245" s="11"/>
      <c r="AE245" s="11"/>
      <c r="AF245" s="11"/>
      <c r="AG245" s="11"/>
    </row>
    <row r="246" spans="1:33" s="2" customFormat="1" ht="12.6" hidden="1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81"/>
      <c r="V246" s="3"/>
      <c r="W246" s="3"/>
      <c r="X246" s="183"/>
      <c r="Y246" s="12"/>
      <c r="Z246" s="12"/>
      <c r="AA246" s="12"/>
      <c r="AB246" s="12"/>
      <c r="AC246" s="11"/>
      <c r="AD246" s="11"/>
      <c r="AE246" s="11"/>
      <c r="AF246" s="11"/>
      <c r="AG246" s="11"/>
    </row>
    <row r="247" spans="1:33" s="2" customFormat="1" ht="12.6" hidden="1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81"/>
      <c r="V247" s="3"/>
      <c r="W247" s="3"/>
      <c r="X247" s="183"/>
      <c r="Y247" s="12"/>
      <c r="Z247" s="12"/>
      <c r="AA247" s="12"/>
      <c r="AB247" s="12"/>
      <c r="AC247" s="11"/>
      <c r="AD247" s="11"/>
      <c r="AE247" s="11"/>
      <c r="AF247" s="11"/>
      <c r="AG247" s="11"/>
    </row>
    <row r="248" spans="1:33" s="2" customFormat="1" ht="12.6" hidden="1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81"/>
      <c r="V248" s="3"/>
      <c r="W248" s="3"/>
      <c r="X248" s="183"/>
      <c r="Y248" s="12"/>
      <c r="Z248" s="12"/>
      <c r="AA248" s="12"/>
      <c r="AB248" s="12"/>
      <c r="AC248" s="11"/>
      <c r="AD248" s="11"/>
      <c r="AE248" s="11"/>
      <c r="AF248" s="11"/>
      <c r="AG248" s="11"/>
    </row>
    <row r="249" spans="1:33" s="2" customFormat="1" ht="12.6" hidden="1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81"/>
      <c r="V249" s="3"/>
      <c r="W249" s="3"/>
      <c r="X249" s="183"/>
      <c r="Y249" s="12"/>
      <c r="Z249" s="12"/>
      <c r="AA249" s="12"/>
      <c r="AB249" s="12"/>
      <c r="AC249" s="11"/>
      <c r="AD249" s="11"/>
      <c r="AE249" s="11"/>
      <c r="AF249" s="11"/>
      <c r="AG249" s="11"/>
    </row>
    <row r="250" spans="1:33" s="2" customFormat="1" ht="12.6" hidden="1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81"/>
      <c r="V250" s="3"/>
      <c r="W250" s="3"/>
      <c r="X250" s="183"/>
      <c r="Y250" s="12"/>
      <c r="Z250" s="12"/>
      <c r="AA250" s="12"/>
      <c r="AB250" s="12"/>
      <c r="AC250" s="11"/>
      <c r="AD250" s="11"/>
      <c r="AE250" s="11"/>
      <c r="AF250" s="11"/>
      <c r="AG250" s="11"/>
    </row>
    <row r="251" spans="1:33" s="2" customFormat="1" ht="12.6" hidden="1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81"/>
      <c r="V251" s="3"/>
      <c r="W251" s="3"/>
      <c r="X251" s="183"/>
      <c r="Y251" s="12"/>
      <c r="Z251" s="12"/>
      <c r="AA251" s="12"/>
      <c r="AB251" s="12"/>
      <c r="AC251" s="11"/>
      <c r="AD251" s="11"/>
      <c r="AE251" s="11"/>
      <c r="AF251" s="11"/>
      <c r="AG251" s="11"/>
    </row>
    <row r="252" spans="1:33" s="2" customFormat="1" ht="12.6" hidden="1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81"/>
      <c r="V252" s="3"/>
      <c r="W252" s="3"/>
      <c r="X252" s="183"/>
      <c r="Y252" s="12"/>
      <c r="Z252" s="12"/>
      <c r="AA252" s="12"/>
      <c r="AB252" s="12"/>
      <c r="AC252" s="11"/>
      <c r="AD252" s="11"/>
      <c r="AE252" s="11"/>
      <c r="AF252" s="11"/>
      <c r="AG252" s="11"/>
    </row>
    <row r="253" spans="1:33" s="2" customFormat="1" ht="12.6" hidden="1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81"/>
      <c r="V253" s="3"/>
      <c r="W253" s="3"/>
      <c r="X253" s="183"/>
      <c r="Y253" s="12"/>
      <c r="Z253" s="12"/>
      <c r="AA253" s="12"/>
      <c r="AB253" s="12"/>
      <c r="AC253" s="11"/>
      <c r="AD253" s="11"/>
      <c r="AE253" s="11"/>
      <c r="AF253" s="11"/>
      <c r="AG253" s="11"/>
    </row>
    <row r="254" spans="1:33" s="2" customFormat="1" ht="12.6" hidden="1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81"/>
      <c r="V254" s="3"/>
      <c r="W254" s="3"/>
      <c r="X254" s="183"/>
      <c r="Y254" s="12"/>
      <c r="Z254" s="12"/>
      <c r="AA254" s="12"/>
      <c r="AB254" s="12"/>
      <c r="AC254" s="11"/>
      <c r="AD254" s="11"/>
      <c r="AE254" s="11"/>
      <c r="AF254" s="11"/>
      <c r="AG254" s="11"/>
    </row>
    <row r="255" spans="1:33" s="2" customFormat="1" ht="12.6" hidden="1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81"/>
      <c r="V255" s="3"/>
      <c r="W255" s="3"/>
      <c r="X255" s="183"/>
      <c r="Y255" s="12"/>
      <c r="Z255" s="12"/>
      <c r="AA255" s="12"/>
      <c r="AB255" s="12"/>
      <c r="AC255" s="11"/>
      <c r="AD255" s="11"/>
      <c r="AE255" s="11"/>
      <c r="AF255" s="11"/>
      <c r="AG255" s="11"/>
    </row>
    <row r="256" spans="1:33" s="2" customFormat="1" ht="12.6" hidden="1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81"/>
      <c r="V256" s="3"/>
      <c r="W256" s="3"/>
      <c r="X256" s="183"/>
      <c r="Y256" s="12"/>
      <c r="Z256" s="12"/>
      <c r="AA256" s="12"/>
      <c r="AB256" s="12"/>
      <c r="AC256" s="11"/>
      <c r="AD256" s="11"/>
      <c r="AE256" s="11"/>
      <c r="AF256" s="11"/>
      <c r="AG256" s="11"/>
    </row>
    <row r="257" spans="1:33" s="2" customFormat="1" ht="12.6" hidden="1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81"/>
      <c r="V257" s="3"/>
      <c r="W257" s="3"/>
      <c r="X257" s="183"/>
      <c r="Y257" s="12"/>
      <c r="Z257" s="12"/>
      <c r="AA257" s="12"/>
      <c r="AB257" s="12"/>
      <c r="AC257" s="11"/>
      <c r="AD257" s="11"/>
      <c r="AE257" s="11"/>
      <c r="AF257" s="11"/>
      <c r="AG257" s="11"/>
    </row>
    <row r="258" spans="1:33" s="2" customFormat="1" ht="12.6" hidden="1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81"/>
      <c r="V258" s="3"/>
      <c r="W258" s="3"/>
      <c r="X258" s="183"/>
      <c r="Y258" s="12"/>
      <c r="Z258" s="12"/>
      <c r="AA258" s="12"/>
      <c r="AB258" s="12"/>
      <c r="AC258" s="11"/>
      <c r="AD258" s="11"/>
      <c r="AE258" s="11"/>
      <c r="AF258" s="11"/>
      <c r="AG258" s="11"/>
    </row>
    <row r="259" spans="1:33" s="2" customFormat="1" ht="12.6" hidden="1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81"/>
      <c r="V259" s="3"/>
      <c r="W259" s="3"/>
      <c r="X259" s="183"/>
      <c r="Y259" s="12"/>
      <c r="Z259" s="12"/>
      <c r="AA259" s="12"/>
      <c r="AB259" s="12"/>
      <c r="AC259" s="11"/>
      <c r="AD259" s="11"/>
      <c r="AE259" s="11"/>
      <c r="AF259" s="11"/>
      <c r="AG259" s="11"/>
    </row>
    <row r="260" spans="1:33" s="2" customFormat="1" ht="12.6" hidden="1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81"/>
      <c r="V260" s="3"/>
      <c r="W260" s="3"/>
      <c r="X260" s="183"/>
      <c r="Y260" s="12"/>
      <c r="Z260" s="12"/>
      <c r="AA260" s="12"/>
      <c r="AB260" s="12"/>
      <c r="AC260" s="11"/>
      <c r="AD260" s="11"/>
      <c r="AE260" s="11"/>
      <c r="AF260" s="11"/>
      <c r="AG260" s="11"/>
    </row>
    <row r="261" spans="1:33" s="2" customFormat="1" ht="12.6" hidden="1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81"/>
      <c r="V261" s="3"/>
      <c r="W261" s="3"/>
      <c r="X261" s="183"/>
      <c r="Y261" s="12"/>
      <c r="Z261" s="12"/>
      <c r="AA261" s="12"/>
      <c r="AB261" s="12"/>
      <c r="AC261" s="11"/>
      <c r="AD261" s="11"/>
      <c r="AE261" s="11"/>
      <c r="AF261" s="11"/>
      <c r="AG261" s="11"/>
    </row>
    <row r="262" spans="1:33" s="2" customFormat="1" ht="12.6" hidden="1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81"/>
      <c r="V262" s="3"/>
      <c r="W262" s="3"/>
      <c r="X262" s="183"/>
      <c r="Y262" s="12"/>
      <c r="Z262" s="12"/>
      <c r="AA262" s="12"/>
      <c r="AB262" s="12"/>
      <c r="AC262" s="11"/>
      <c r="AD262" s="11"/>
      <c r="AE262" s="11"/>
      <c r="AF262" s="11"/>
      <c r="AG262" s="11"/>
    </row>
    <row r="263" spans="1:33" s="2" customFormat="1" ht="12.6" hidden="1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81"/>
      <c r="V263" s="3"/>
      <c r="W263" s="3"/>
      <c r="X263" s="183"/>
      <c r="Y263" s="12"/>
      <c r="Z263" s="12"/>
      <c r="AA263" s="12"/>
      <c r="AB263" s="12"/>
      <c r="AC263" s="11"/>
      <c r="AD263" s="11"/>
      <c r="AE263" s="11"/>
      <c r="AF263" s="11"/>
      <c r="AG263" s="11"/>
    </row>
    <row r="264" spans="1:33" s="2" customFormat="1" ht="12.6" hidden="1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81"/>
      <c r="V264" s="3"/>
      <c r="W264" s="3"/>
      <c r="X264" s="183"/>
      <c r="Y264" s="12"/>
      <c r="Z264" s="12"/>
      <c r="AA264" s="12"/>
      <c r="AB264" s="12"/>
      <c r="AC264" s="11"/>
      <c r="AD264" s="11"/>
      <c r="AE264" s="11"/>
      <c r="AF264" s="11"/>
      <c r="AG264" s="11"/>
    </row>
    <row r="265" spans="1:33" s="2" customFormat="1" ht="12.6" hidden="1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81"/>
      <c r="V265" s="3"/>
      <c r="W265" s="3"/>
      <c r="X265" s="183"/>
      <c r="Y265" s="12"/>
      <c r="Z265" s="12"/>
      <c r="AA265" s="12"/>
      <c r="AB265" s="12"/>
      <c r="AC265" s="11"/>
      <c r="AD265" s="11"/>
      <c r="AE265" s="11"/>
      <c r="AF265" s="11"/>
      <c r="AG265" s="11"/>
    </row>
    <row r="266" spans="1:33" s="2" customFormat="1" ht="12.6" hidden="1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81"/>
      <c r="V266" s="3"/>
      <c r="W266" s="3"/>
      <c r="X266" s="183"/>
      <c r="Y266" s="12"/>
      <c r="Z266" s="12"/>
      <c r="AA266" s="12"/>
      <c r="AB266" s="12"/>
      <c r="AC266" s="11"/>
      <c r="AD266" s="11"/>
      <c r="AE266" s="11"/>
      <c r="AF266" s="11"/>
      <c r="AG266" s="11"/>
    </row>
    <row r="267" spans="1:33" s="2" customFormat="1" ht="12.6" hidden="1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81"/>
      <c r="V267" s="3"/>
      <c r="W267" s="3"/>
      <c r="X267" s="183"/>
      <c r="Y267" s="12"/>
      <c r="Z267" s="12"/>
      <c r="AA267" s="12"/>
      <c r="AB267" s="12"/>
      <c r="AC267" s="11"/>
      <c r="AD267" s="11"/>
      <c r="AE267" s="11"/>
      <c r="AF267" s="11"/>
      <c r="AG267" s="11"/>
    </row>
    <row r="268" spans="1:33" s="2" customFormat="1" ht="12.6" hidden="1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81"/>
      <c r="V268" s="3"/>
      <c r="W268" s="3"/>
      <c r="X268" s="183"/>
      <c r="Y268" s="12"/>
      <c r="Z268" s="12"/>
      <c r="AA268" s="12"/>
      <c r="AB268" s="12"/>
      <c r="AC268" s="11"/>
      <c r="AD268" s="11"/>
      <c r="AE268" s="11"/>
      <c r="AF268" s="11"/>
      <c r="AG268" s="11"/>
    </row>
    <row r="269" spans="1:33" s="2" customFormat="1" ht="12.6" hidden="1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81"/>
      <c r="V269" s="3"/>
      <c r="W269" s="3"/>
      <c r="X269" s="183"/>
      <c r="Y269" s="12"/>
      <c r="Z269" s="12"/>
      <c r="AA269" s="12"/>
      <c r="AB269" s="12"/>
      <c r="AC269" s="11"/>
      <c r="AD269" s="11"/>
      <c r="AE269" s="11"/>
      <c r="AF269" s="11"/>
      <c r="AG269" s="11"/>
    </row>
    <row r="270" spans="1:33" s="2" customFormat="1" ht="12.6" hidden="1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81"/>
      <c r="V270" s="3"/>
      <c r="W270" s="3"/>
      <c r="X270" s="183"/>
      <c r="Y270" s="12"/>
      <c r="Z270" s="12"/>
      <c r="AA270" s="12"/>
      <c r="AB270" s="12"/>
      <c r="AC270" s="11"/>
      <c r="AD270" s="11"/>
      <c r="AE270" s="11"/>
      <c r="AF270" s="11"/>
      <c r="AG270" s="11"/>
    </row>
    <row r="271" spans="1:33" s="2" customFormat="1" ht="12.6" hidden="1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81"/>
      <c r="V271" s="3"/>
      <c r="W271" s="3"/>
      <c r="X271" s="183"/>
      <c r="Y271" s="12"/>
      <c r="Z271" s="12"/>
      <c r="AA271" s="12"/>
      <c r="AB271" s="12"/>
      <c r="AC271" s="11"/>
      <c r="AD271" s="11"/>
      <c r="AE271" s="11"/>
      <c r="AF271" s="11"/>
      <c r="AG271" s="11"/>
    </row>
    <row r="272" spans="1:33" s="2" customFormat="1" ht="12.6" hidden="1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81"/>
      <c r="V272" s="3"/>
      <c r="W272" s="3"/>
      <c r="X272" s="183"/>
      <c r="Y272" s="12"/>
      <c r="Z272" s="12"/>
      <c r="AA272" s="12"/>
      <c r="AB272" s="12"/>
      <c r="AC272" s="11"/>
      <c r="AD272" s="11"/>
      <c r="AE272" s="11"/>
      <c r="AF272" s="11"/>
      <c r="AG272" s="11"/>
    </row>
    <row r="273" spans="1:33" s="2" customFormat="1" ht="12.6" hidden="1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81"/>
      <c r="V273" s="3"/>
      <c r="W273" s="3"/>
      <c r="X273" s="183"/>
      <c r="Y273" s="12"/>
      <c r="Z273" s="12"/>
      <c r="AA273" s="12"/>
      <c r="AB273" s="12"/>
      <c r="AC273" s="11"/>
      <c r="AD273" s="11"/>
      <c r="AE273" s="11"/>
      <c r="AF273" s="11"/>
      <c r="AG273" s="11"/>
    </row>
    <row r="274" spans="1:33" s="2" customFormat="1" ht="12.6" hidden="1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81"/>
      <c r="V274" s="3"/>
      <c r="W274" s="3"/>
      <c r="X274" s="183"/>
      <c r="Y274" s="12"/>
      <c r="Z274" s="12"/>
      <c r="AA274" s="12"/>
      <c r="AB274" s="12"/>
      <c r="AC274" s="11"/>
      <c r="AD274" s="11"/>
      <c r="AE274" s="11"/>
      <c r="AF274" s="11"/>
      <c r="AG274" s="11"/>
    </row>
    <row r="275" spans="1:33" s="2" customFormat="1" ht="12.6" hidden="1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81"/>
      <c r="V275" s="3"/>
      <c r="W275" s="3"/>
      <c r="X275" s="183"/>
      <c r="Y275" s="12"/>
      <c r="Z275" s="12"/>
      <c r="AA275" s="12"/>
      <c r="AB275" s="12"/>
      <c r="AC275" s="11"/>
      <c r="AD275" s="11"/>
      <c r="AE275" s="11"/>
      <c r="AF275" s="11"/>
      <c r="AG275" s="11"/>
    </row>
    <row r="276" spans="1:33" s="2" customFormat="1" ht="12.6" hidden="1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81"/>
      <c r="V276" s="3"/>
      <c r="W276" s="3"/>
      <c r="X276" s="183"/>
      <c r="Y276" s="12"/>
      <c r="Z276" s="12"/>
      <c r="AA276" s="12"/>
      <c r="AB276" s="12"/>
      <c r="AC276" s="11"/>
      <c r="AD276" s="11"/>
      <c r="AE276" s="11"/>
      <c r="AF276" s="11"/>
      <c r="AG276" s="11"/>
    </row>
    <row r="277" spans="1:33" s="2" customFormat="1" ht="12.6" hidden="1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81"/>
      <c r="V277" s="3"/>
      <c r="W277" s="3"/>
      <c r="X277" s="183"/>
      <c r="Y277" s="12"/>
      <c r="Z277" s="12"/>
      <c r="AA277" s="12"/>
      <c r="AB277" s="12"/>
      <c r="AC277" s="11"/>
      <c r="AD277" s="11"/>
      <c r="AE277" s="11"/>
      <c r="AF277" s="11"/>
      <c r="AG277" s="11"/>
    </row>
    <row r="278" spans="1:33" s="2" customFormat="1" ht="12.6" hidden="1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81"/>
      <c r="V278" s="3"/>
      <c r="W278" s="3"/>
      <c r="X278" s="183"/>
      <c r="Y278" s="12"/>
      <c r="Z278" s="12"/>
      <c r="AA278" s="12"/>
      <c r="AB278" s="12"/>
      <c r="AC278" s="11"/>
      <c r="AD278" s="11"/>
      <c r="AE278" s="11"/>
      <c r="AF278" s="11"/>
      <c r="AG278" s="11"/>
    </row>
    <row r="279" spans="1:33" s="2" customFormat="1" ht="12.6" hidden="1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81"/>
      <c r="V279" s="3"/>
      <c r="W279" s="3"/>
      <c r="X279" s="183"/>
      <c r="Y279" s="12"/>
      <c r="Z279" s="12"/>
      <c r="AA279" s="12"/>
      <c r="AB279" s="12"/>
      <c r="AC279" s="11"/>
      <c r="AD279" s="11"/>
      <c r="AE279" s="11"/>
      <c r="AF279" s="11"/>
      <c r="AG279" s="11"/>
    </row>
    <row r="280" spans="1:33" s="2" customFormat="1" ht="12.6" hidden="1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81"/>
      <c r="V280" s="3"/>
      <c r="W280" s="3"/>
      <c r="X280" s="183"/>
      <c r="Y280" s="12"/>
      <c r="Z280" s="12"/>
      <c r="AA280" s="12"/>
      <c r="AB280" s="12"/>
      <c r="AC280" s="11"/>
      <c r="AD280" s="11"/>
      <c r="AE280" s="11"/>
      <c r="AF280" s="11"/>
      <c r="AG280" s="11"/>
    </row>
    <row r="281" spans="1:33" s="2" customFormat="1" ht="12.6" hidden="1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81"/>
      <c r="V281" s="3"/>
      <c r="W281" s="3"/>
      <c r="X281" s="183"/>
      <c r="Y281" s="12"/>
      <c r="Z281" s="12"/>
      <c r="AA281" s="12"/>
      <c r="AB281" s="12"/>
      <c r="AC281" s="11"/>
      <c r="AD281" s="11"/>
      <c r="AE281" s="11"/>
      <c r="AF281" s="11"/>
      <c r="AG281" s="11"/>
    </row>
    <row r="282" spans="1:33" s="2" customFormat="1" ht="12.6" hidden="1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81"/>
      <c r="V282" s="3"/>
      <c r="W282" s="3"/>
      <c r="X282" s="183"/>
      <c r="Y282" s="12"/>
      <c r="Z282" s="12"/>
      <c r="AA282" s="12"/>
      <c r="AB282" s="12"/>
      <c r="AC282" s="11"/>
      <c r="AD282" s="11"/>
      <c r="AE282" s="11"/>
      <c r="AF282" s="11"/>
      <c r="AG282" s="11"/>
    </row>
    <row r="283" spans="1:33" s="2" customFormat="1" ht="12.6" hidden="1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81"/>
      <c r="V283" s="3"/>
      <c r="W283" s="3"/>
      <c r="X283" s="183"/>
      <c r="Y283" s="12"/>
      <c r="Z283" s="12"/>
      <c r="AA283" s="12"/>
      <c r="AB283" s="12"/>
      <c r="AC283" s="11"/>
      <c r="AD283" s="11"/>
      <c r="AE283" s="11"/>
      <c r="AF283" s="11"/>
      <c r="AG283" s="11"/>
    </row>
    <row r="284" spans="1:33" s="2" customFormat="1" ht="12.6" hidden="1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81"/>
      <c r="V284" s="3"/>
      <c r="W284" s="3"/>
      <c r="X284" s="183"/>
      <c r="Y284" s="12"/>
      <c r="Z284" s="12"/>
      <c r="AA284" s="12"/>
      <c r="AB284" s="12"/>
      <c r="AC284" s="11"/>
      <c r="AD284" s="11"/>
      <c r="AE284" s="11"/>
      <c r="AF284" s="11"/>
      <c r="AG284" s="11"/>
    </row>
    <row r="285" spans="1:33" s="2" customFormat="1" ht="12.6" hidden="1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81"/>
      <c r="V285" s="3"/>
      <c r="W285" s="3"/>
      <c r="X285" s="183"/>
      <c r="Y285" s="12"/>
      <c r="Z285" s="12"/>
      <c r="AA285" s="12"/>
      <c r="AB285" s="12"/>
      <c r="AC285" s="11"/>
      <c r="AD285" s="11"/>
      <c r="AE285" s="11"/>
      <c r="AF285" s="11"/>
      <c r="AG285" s="11"/>
    </row>
    <row r="286" spans="1:33" s="2" customFormat="1" ht="12.6" hidden="1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81"/>
      <c r="V286" s="3"/>
      <c r="W286" s="3"/>
      <c r="X286" s="183"/>
      <c r="Y286" s="12"/>
      <c r="Z286" s="12"/>
      <c r="AA286" s="12"/>
      <c r="AB286" s="12"/>
      <c r="AC286" s="11"/>
      <c r="AD286" s="11"/>
      <c r="AE286" s="11"/>
      <c r="AF286" s="11"/>
      <c r="AG286" s="11"/>
    </row>
    <row r="287" spans="1:33" s="2" customFormat="1" ht="12.6" hidden="1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81"/>
      <c r="V287" s="3"/>
      <c r="W287" s="3"/>
      <c r="X287" s="183"/>
      <c r="Y287" s="12"/>
      <c r="Z287" s="12"/>
      <c r="AA287" s="12"/>
      <c r="AB287" s="12"/>
      <c r="AC287" s="11"/>
      <c r="AD287" s="11"/>
      <c r="AE287" s="11"/>
      <c r="AF287" s="11"/>
      <c r="AG287" s="11"/>
    </row>
    <row r="288" spans="1:33" s="2" customFormat="1" ht="12.6" hidden="1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81"/>
      <c r="V288" s="3"/>
      <c r="W288" s="3"/>
      <c r="X288" s="183"/>
      <c r="Y288" s="12"/>
      <c r="Z288" s="12"/>
      <c r="AA288" s="12"/>
      <c r="AB288" s="12"/>
      <c r="AC288" s="11"/>
      <c r="AD288" s="11"/>
      <c r="AE288" s="11"/>
      <c r="AF288" s="11"/>
      <c r="AG288" s="11"/>
    </row>
    <row r="289" spans="1:33" s="2" customFormat="1" ht="12.6" hidden="1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81"/>
      <c r="V289" s="3"/>
      <c r="W289" s="3"/>
      <c r="X289" s="183"/>
      <c r="Y289" s="12"/>
      <c r="Z289" s="12"/>
      <c r="AA289" s="12"/>
      <c r="AB289" s="12"/>
      <c r="AC289" s="11"/>
      <c r="AD289" s="11"/>
      <c r="AE289" s="11"/>
      <c r="AF289" s="11"/>
      <c r="AG289" s="11"/>
    </row>
    <row r="290" spans="1:33" s="2" customFormat="1" ht="12.6" hidden="1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81"/>
      <c r="V290" s="3"/>
      <c r="W290" s="3"/>
      <c r="X290" s="183"/>
      <c r="Y290" s="12"/>
      <c r="Z290" s="12"/>
      <c r="AA290" s="12"/>
      <c r="AB290" s="12"/>
      <c r="AC290" s="11"/>
      <c r="AD290" s="11"/>
      <c r="AE290" s="11"/>
      <c r="AF290" s="11"/>
      <c r="AG290" s="11"/>
    </row>
    <row r="291" spans="1:33" s="2" customFormat="1" ht="12.6" hidden="1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81"/>
      <c r="V291" s="3"/>
      <c r="W291" s="3"/>
      <c r="X291" s="183"/>
      <c r="Y291" s="12"/>
      <c r="Z291" s="12"/>
      <c r="AA291" s="12"/>
      <c r="AB291" s="12"/>
      <c r="AC291" s="11"/>
      <c r="AD291" s="11"/>
      <c r="AE291" s="11"/>
      <c r="AF291" s="11"/>
      <c r="AG291" s="11"/>
    </row>
    <row r="292" spans="1:33" s="2" customFormat="1" ht="12.6" hidden="1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81"/>
      <c r="V292" s="3"/>
      <c r="W292" s="3"/>
      <c r="X292" s="183"/>
      <c r="Y292" s="12"/>
      <c r="Z292" s="12"/>
      <c r="AA292" s="12"/>
      <c r="AB292" s="12"/>
      <c r="AC292" s="11"/>
      <c r="AD292" s="11"/>
      <c r="AE292" s="11"/>
      <c r="AF292" s="11"/>
      <c r="AG292" s="11"/>
    </row>
    <row r="293" spans="1:33" s="2" customFormat="1" ht="12.6" hidden="1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81"/>
      <c r="V293" s="3"/>
      <c r="W293" s="3"/>
      <c r="X293" s="183"/>
      <c r="Y293" s="12"/>
      <c r="Z293" s="12"/>
      <c r="AA293" s="12"/>
      <c r="AB293" s="12"/>
      <c r="AC293" s="11"/>
      <c r="AD293" s="11"/>
      <c r="AE293" s="11"/>
      <c r="AF293" s="11"/>
      <c r="AG293" s="11"/>
    </row>
    <row r="294" spans="1:33" s="2" customFormat="1" ht="12.6" hidden="1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81"/>
      <c r="V294" s="3"/>
      <c r="W294" s="3"/>
      <c r="X294" s="183"/>
      <c r="Y294" s="12"/>
      <c r="Z294" s="12"/>
      <c r="AA294" s="12"/>
      <c r="AB294" s="12"/>
      <c r="AC294" s="11"/>
      <c r="AD294" s="11"/>
      <c r="AE294" s="11"/>
      <c r="AF294" s="11"/>
      <c r="AG294" s="11"/>
    </row>
    <row r="295" spans="1:33" s="2" customFormat="1" ht="12.6" hidden="1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81"/>
      <c r="V295" s="3"/>
      <c r="W295" s="3"/>
      <c r="X295" s="183"/>
      <c r="Y295" s="12"/>
      <c r="Z295" s="12"/>
      <c r="AA295" s="12"/>
      <c r="AB295" s="12"/>
      <c r="AC295" s="11"/>
      <c r="AD295" s="11"/>
      <c r="AE295" s="11"/>
      <c r="AF295" s="11"/>
      <c r="AG295" s="11"/>
    </row>
    <row r="296" spans="1:33" s="2" customFormat="1" ht="12.6" hidden="1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81"/>
      <c r="V296" s="3"/>
      <c r="W296" s="3"/>
      <c r="X296" s="183"/>
      <c r="Y296" s="12"/>
      <c r="Z296" s="12"/>
      <c r="AA296" s="12"/>
      <c r="AB296" s="12"/>
      <c r="AC296" s="11"/>
      <c r="AD296" s="11"/>
      <c r="AE296" s="11"/>
      <c r="AF296" s="11"/>
      <c r="AG296" s="11"/>
    </row>
    <row r="297" spans="1:33" s="2" customFormat="1" ht="12.6" hidden="1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81"/>
      <c r="V297" s="3"/>
      <c r="W297" s="3"/>
      <c r="X297" s="183"/>
      <c r="Y297" s="12"/>
      <c r="Z297" s="12"/>
      <c r="AA297" s="12"/>
      <c r="AB297" s="12"/>
      <c r="AC297" s="11"/>
      <c r="AD297" s="11"/>
      <c r="AE297" s="11"/>
      <c r="AF297" s="11"/>
      <c r="AG297" s="11"/>
    </row>
    <row r="298" spans="1:33" s="2" customFormat="1" ht="12.6" hidden="1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81"/>
      <c r="V298" s="3"/>
      <c r="W298" s="3"/>
      <c r="X298" s="183"/>
      <c r="Y298" s="12"/>
      <c r="Z298" s="12"/>
      <c r="AA298" s="12"/>
      <c r="AB298" s="12"/>
      <c r="AC298" s="11"/>
      <c r="AD298" s="11"/>
      <c r="AE298" s="11"/>
      <c r="AF298" s="11"/>
      <c r="AG298" s="11"/>
    </row>
    <row r="299" spans="1:33" s="2" customFormat="1" ht="12.6" hidden="1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81"/>
      <c r="V299" s="3"/>
      <c r="W299" s="3"/>
      <c r="X299" s="183"/>
      <c r="Y299" s="12"/>
      <c r="Z299" s="12"/>
      <c r="AA299" s="12"/>
      <c r="AB299" s="12"/>
      <c r="AC299" s="11"/>
      <c r="AD299" s="11"/>
      <c r="AE299" s="11"/>
      <c r="AF299" s="11"/>
      <c r="AG299" s="11"/>
    </row>
    <row r="300" spans="1:33" s="2" customFormat="1" ht="12.6" hidden="1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81"/>
      <c r="V300" s="3"/>
      <c r="W300" s="3"/>
      <c r="X300" s="183"/>
      <c r="Y300" s="12"/>
      <c r="Z300" s="12"/>
      <c r="AA300" s="12"/>
      <c r="AB300" s="12"/>
      <c r="AC300" s="11"/>
      <c r="AD300" s="11"/>
      <c r="AE300" s="11"/>
      <c r="AF300" s="11"/>
      <c r="AG300" s="11"/>
    </row>
    <row r="301" spans="1:33" s="2" customFormat="1" ht="12.6" hidden="1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81"/>
      <c r="V301" s="3"/>
      <c r="W301" s="3"/>
      <c r="X301" s="183"/>
      <c r="Y301" s="12"/>
      <c r="Z301" s="12"/>
      <c r="AA301" s="12"/>
      <c r="AB301" s="12"/>
      <c r="AC301" s="11"/>
      <c r="AD301" s="11"/>
      <c r="AE301" s="11"/>
      <c r="AF301" s="11"/>
      <c r="AG301" s="11"/>
    </row>
    <row r="302" spans="1:33" s="2" customFormat="1" ht="12.6" hidden="1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81"/>
      <c r="V302" s="3"/>
      <c r="W302" s="3"/>
      <c r="X302" s="183"/>
      <c r="Y302" s="12"/>
      <c r="Z302" s="12"/>
      <c r="AA302" s="12"/>
      <c r="AB302" s="12"/>
      <c r="AC302" s="11"/>
      <c r="AD302" s="11"/>
      <c r="AE302" s="11"/>
      <c r="AF302" s="11"/>
      <c r="AG302" s="11"/>
    </row>
    <row r="303" spans="1:33" s="2" customFormat="1" ht="12.6" hidden="1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81"/>
      <c r="V303" s="3"/>
      <c r="W303" s="3"/>
      <c r="X303" s="183"/>
      <c r="Y303" s="12"/>
      <c r="Z303" s="12"/>
      <c r="AA303" s="12"/>
      <c r="AB303" s="12"/>
      <c r="AC303" s="11"/>
      <c r="AD303" s="11"/>
      <c r="AE303" s="11"/>
      <c r="AF303" s="11"/>
      <c r="AG303" s="11"/>
    </row>
    <row r="304" spans="1:33" s="2" customFormat="1" ht="12.6" hidden="1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81"/>
      <c r="V304" s="3"/>
      <c r="W304" s="3"/>
      <c r="X304" s="183"/>
      <c r="Y304" s="12"/>
      <c r="Z304" s="12"/>
      <c r="AA304" s="12"/>
      <c r="AB304" s="12"/>
      <c r="AC304" s="11"/>
      <c r="AD304" s="11"/>
      <c r="AE304" s="11"/>
      <c r="AF304" s="11"/>
      <c r="AG304" s="11"/>
    </row>
    <row r="305" spans="1:33" s="2" customFormat="1" ht="12.6" hidden="1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81"/>
      <c r="V305" s="3"/>
      <c r="W305" s="3"/>
      <c r="X305" s="183"/>
      <c r="Y305" s="12"/>
      <c r="Z305" s="12"/>
      <c r="AA305" s="12"/>
      <c r="AB305" s="12"/>
      <c r="AC305" s="11"/>
      <c r="AD305" s="11"/>
      <c r="AE305" s="11"/>
      <c r="AF305" s="11"/>
      <c r="AG305" s="11"/>
    </row>
    <row r="306" spans="1:33" s="2" customFormat="1" ht="12.6" hidden="1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81"/>
      <c r="V306" s="3"/>
      <c r="W306" s="3"/>
      <c r="X306" s="183"/>
      <c r="Y306" s="12"/>
      <c r="Z306" s="12"/>
      <c r="AA306" s="12"/>
      <c r="AB306" s="12"/>
      <c r="AC306" s="11"/>
      <c r="AD306" s="11"/>
      <c r="AE306" s="11"/>
      <c r="AF306" s="11"/>
      <c r="AG306" s="11"/>
    </row>
    <row r="307" spans="1:33" s="2" customFormat="1" ht="12.6" hidden="1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81"/>
      <c r="V307" s="3"/>
      <c r="W307" s="3"/>
      <c r="X307" s="183"/>
      <c r="Y307" s="12"/>
      <c r="Z307" s="12"/>
      <c r="AA307" s="12"/>
      <c r="AB307" s="12"/>
      <c r="AC307" s="11"/>
      <c r="AD307" s="11"/>
      <c r="AE307" s="11"/>
      <c r="AF307" s="11"/>
      <c r="AG307" s="11"/>
    </row>
    <row r="308" spans="1:33" s="2" customFormat="1" ht="12.6" hidden="1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81"/>
      <c r="V308" s="3"/>
      <c r="W308" s="3"/>
      <c r="X308" s="183"/>
      <c r="Y308" s="12"/>
      <c r="Z308" s="12"/>
      <c r="AA308" s="12"/>
      <c r="AB308" s="12"/>
      <c r="AC308" s="11"/>
      <c r="AD308" s="11"/>
      <c r="AE308" s="11"/>
      <c r="AF308" s="11"/>
      <c r="AG308" s="11"/>
    </row>
    <row r="309" spans="1:33" s="2" customFormat="1" ht="12.6" hidden="1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81"/>
      <c r="V309" s="3"/>
      <c r="W309" s="3"/>
      <c r="X309" s="183"/>
      <c r="Y309" s="12"/>
      <c r="Z309" s="12"/>
      <c r="AA309" s="12"/>
      <c r="AB309" s="12"/>
      <c r="AC309" s="11"/>
      <c r="AD309" s="11"/>
      <c r="AE309" s="11"/>
      <c r="AF309" s="11"/>
      <c r="AG309" s="11"/>
    </row>
    <row r="310" spans="1:33" s="2" customFormat="1" ht="12.6" hidden="1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81"/>
      <c r="V310" s="3"/>
      <c r="W310" s="3"/>
      <c r="X310" s="183"/>
      <c r="Y310" s="12"/>
      <c r="Z310" s="12"/>
      <c r="AA310" s="12"/>
      <c r="AB310" s="12"/>
      <c r="AC310" s="11"/>
      <c r="AD310" s="11"/>
      <c r="AE310" s="11"/>
      <c r="AF310" s="11"/>
      <c r="AG310" s="11"/>
    </row>
    <row r="311" spans="1:33" s="2" customFormat="1" ht="12.6" hidden="1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81"/>
      <c r="V311" s="3"/>
      <c r="W311" s="3"/>
      <c r="X311" s="183"/>
      <c r="Y311" s="12"/>
      <c r="Z311" s="12"/>
      <c r="AA311" s="12"/>
      <c r="AB311" s="12"/>
      <c r="AC311" s="11"/>
      <c r="AD311" s="11"/>
      <c r="AE311" s="11"/>
      <c r="AF311" s="11"/>
      <c r="AG311" s="11"/>
    </row>
    <row r="312" spans="1:33" s="2" customFormat="1" ht="12.6" hidden="1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81"/>
      <c r="V312" s="3"/>
      <c r="W312" s="3"/>
      <c r="X312" s="183"/>
      <c r="Y312" s="12"/>
      <c r="Z312" s="12"/>
      <c r="AA312" s="12"/>
      <c r="AB312" s="12"/>
      <c r="AC312" s="11"/>
      <c r="AD312" s="11"/>
      <c r="AE312" s="11"/>
      <c r="AF312" s="11"/>
      <c r="AG312" s="11"/>
    </row>
    <row r="313" spans="1:33" s="2" customFormat="1" ht="12.6" hidden="1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81"/>
      <c r="V313" s="3"/>
      <c r="W313" s="3"/>
      <c r="X313" s="183"/>
      <c r="Y313" s="12"/>
      <c r="Z313" s="12"/>
      <c r="AA313" s="12"/>
      <c r="AB313" s="12"/>
      <c r="AC313" s="11"/>
      <c r="AD313" s="11"/>
      <c r="AE313" s="11"/>
      <c r="AF313" s="11"/>
      <c r="AG313" s="11"/>
    </row>
    <row r="314" spans="1:33" s="2" customFormat="1" ht="12.6" hidden="1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81"/>
      <c r="V314" s="3"/>
      <c r="W314" s="3"/>
      <c r="X314" s="183"/>
      <c r="Y314" s="12"/>
      <c r="Z314" s="12"/>
      <c r="AA314" s="12"/>
      <c r="AB314" s="12"/>
      <c r="AC314" s="11"/>
      <c r="AD314" s="11"/>
      <c r="AE314" s="11"/>
      <c r="AF314" s="11"/>
      <c r="AG314" s="11"/>
    </row>
    <row r="315" spans="1:33" s="2" customFormat="1" ht="12.6" hidden="1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81"/>
      <c r="V315" s="3"/>
      <c r="W315" s="3"/>
      <c r="X315" s="183"/>
      <c r="Y315" s="12"/>
      <c r="Z315" s="12"/>
      <c r="AA315" s="12"/>
      <c r="AB315" s="12"/>
      <c r="AC315" s="11"/>
      <c r="AD315" s="11"/>
      <c r="AE315" s="11"/>
      <c r="AF315" s="11"/>
      <c r="AG315" s="11"/>
    </row>
    <row r="316" spans="1:33" s="2" customFormat="1" ht="12.6" hidden="1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81"/>
      <c r="V316" s="3"/>
      <c r="W316" s="3"/>
      <c r="X316" s="183"/>
      <c r="Y316" s="12"/>
      <c r="Z316" s="12"/>
      <c r="AA316" s="12"/>
      <c r="AB316" s="12"/>
      <c r="AC316" s="11"/>
      <c r="AD316" s="11"/>
      <c r="AE316" s="11"/>
      <c r="AF316" s="11"/>
      <c r="AG316" s="11"/>
    </row>
    <row r="317" spans="1:33" s="2" customFormat="1" ht="12.6" hidden="1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81"/>
      <c r="V317" s="3"/>
      <c r="W317" s="3"/>
      <c r="X317" s="183"/>
      <c r="Y317" s="12"/>
      <c r="Z317" s="12"/>
      <c r="AA317" s="12"/>
      <c r="AB317" s="12"/>
      <c r="AC317" s="11"/>
      <c r="AD317" s="11"/>
      <c r="AE317" s="11"/>
      <c r="AF317" s="11"/>
      <c r="AG317" s="11"/>
    </row>
    <row r="318" spans="1:33" s="2" customFormat="1" ht="12.6" hidden="1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81"/>
      <c r="V318" s="3"/>
      <c r="W318" s="3"/>
      <c r="X318" s="183"/>
      <c r="Y318" s="12"/>
      <c r="Z318" s="12"/>
      <c r="AA318" s="12"/>
      <c r="AB318" s="12"/>
      <c r="AC318" s="11"/>
      <c r="AD318" s="11"/>
      <c r="AE318" s="11"/>
      <c r="AF318" s="11"/>
      <c r="AG318" s="11"/>
    </row>
    <row r="319" spans="1:33" s="2" customFormat="1" ht="12.6" hidden="1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81"/>
      <c r="V319" s="3"/>
      <c r="W319" s="3"/>
      <c r="X319" s="183"/>
      <c r="Y319" s="12"/>
      <c r="Z319" s="12"/>
      <c r="AA319" s="12"/>
      <c r="AB319" s="12"/>
      <c r="AC319" s="11"/>
      <c r="AD319" s="11"/>
      <c r="AE319" s="11"/>
      <c r="AF319" s="11"/>
      <c r="AG319" s="11"/>
    </row>
    <row r="320" spans="1:33" s="2" customFormat="1" ht="12.6" hidden="1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81"/>
      <c r="V320" s="3"/>
      <c r="W320" s="3"/>
      <c r="X320" s="183"/>
      <c r="Y320" s="12"/>
      <c r="Z320" s="12"/>
      <c r="AA320" s="12"/>
      <c r="AB320" s="12"/>
      <c r="AC320" s="11"/>
      <c r="AD320" s="11"/>
      <c r="AE320" s="11"/>
      <c r="AF320" s="11"/>
      <c r="AG320" s="11"/>
    </row>
    <row r="321" spans="1:33" s="2" customFormat="1" ht="12.6" hidden="1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81"/>
      <c r="V321" s="3"/>
      <c r="W321" s="3"/>
      <c r="X321" s="183"/>
      <c r="Y321" s="12"/>
      <c r="Z321" s="12"/>
      <c r="AA321" s="12"/>
      <c r="AB321" s="12"/>
      <c r="AC321" s="11"/>
      <c r="AD321" s="11"/>
      <c r="AE321" s="11"/>
      <c r="AF321" s="11"/>
      <c r="AG321" s="11"/>
    </row>
    <row r="322" spans="1:33" s="2" customFormat="1" ht="12.6" hidden="1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81"/>
      <c r="V322" s="3"/>
      <c r="W322" s="3"/>
      <c r="X322" s="183"/>
      <c r="Y322" s="12"/>
      <c r="Z322" s="12"/>
      <c r="AA322" s="12"/>
      <c r="AB322" s="12"/>
      <c r="AC322" s="11"/>
      <c r="AD322" s="11"/>
      <c r="AE322" s="11"/>
      <c r="AF322" s="11"/>
      <c r="AG322" s="11"/>
    </row>
    <row r="323" spans="1:33" s="2" customFormat="1" ht="12.6" hidden="1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81"/>
      <c r="V323" s="3"/>
      <c r="W323" s="3"/>
      <c r="X323" s="183"/>
      <c r="Y323" s="12"/>
      <c r="Z323" s="12"/>
      <c r="AA323" s="12"/>
      <c r="AB323" s="12"/>
      <c r="AC323" s="11"/>
      <c r="AD323" s="11"/>
      <c r="AE323" s="11"/>
      <c r="AF323" s="11"/>
      <c r="AG323" s="11"/>
    </row>
    <row r="324" spans="1:33" s="2" customFormat="1" ht="12.6" hidden="1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81"/>
      <c r="V324" s="3"/>
      <c r="W324" s="3"/>
      <c r="X324" s="183"/>
      <c r="Y324" s="12"/>
      <c r="Z324" s="12"/>
      <c r="AA324" s="12"/>
      <c r="AB324" s="12"/>
      <c r="AC324" s="11"/>
      <c r="AD324" s="11"/>
      <c r="AE324" s="11"/>
      <c r="AF324" s="11"/>
      <c r="AG324" s="11"/>
    </row>
    <row r="325" spans="1:33" s="2" customFormat="1" ht="12.6" hidden="1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81"/>
      <c r="V325" s="3"/>
      <c r="W325" s="3"/>
      <c r="X325" s="183"/>
      <c r="Y325" s="12"/>
      <c r="Z325" s="12"/>
      <c r="AA325" s="12"/>
      <c r="AB325" s="12"/>
      <c r="AC325" s="11"/>
      <c r="AD325" s="11"/>
      <c r="AE325" s="11"/>
      <c r="AF325" s="11"/>
      <c r="AG325" s="11"/>
    </row>
    <row r="326" spans="1:33" s="2" customFormat="1" ht="12.6" hidden="1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81"/>
      <c r="V326" s="3"/>
      <c r="W326" s="3"/>
      <c r="X326" s="183"/>
      <c r="Y326" s="12"/>
      <c r="Z326" s="12"/>
      <c r="AA326" s="12"/>
      <c r="AB326" s="12"/>
      <c r="AC326" s="11"/>
      <c r="AD326" s="11"/>
      <c r="AE326" s="11"/>
      <c r="AF326" s="11"/>
      <c r="AG326" s="11"/>
    </row>
    <row r="327" spans="1:33" s="2" customFormat="1" ht="12.6" hidden="1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81"/>
      <c r="V327" s="3"/>
      <c r="W327" s="3"/>
      <c r="X327" s="183"/>
      <c r="Y327" s="12"/>
      <c r="Z327" s="12"/>
      <c r="AA327" s="12"/>
      <c r="AB327" s="12"/>
      <c r="AC327" s="11"/>
      <c r="AD327" s="11"/>
      <c r="AE327" s="11"/>
      <c r="AF327" s="11"/>
      <c r="AG327" s="11"/>
    </row>
    <row r="328" spans="1:33" s="2" customFormat="1" ht="12.6" hidden="1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81"/>
      <c r="V328" s="3"/>
      <c r="W328" s="3"/>
      <c r="X328" s="183"/>
      <c r="Y328" s="12"/>
      <c r="Z328" s="12"/>
      <c r="AA328" s="12"/>
      <c r="AB328" s="12"/>
      <c r="AC328" s="11"/>
      <c r="AD328" s="11"/>
      <c r="AE328" s="11"/>
      <c r="AF328" s="11"/>
      <c r="AG328" s="11"/>
    </row>
    <row r="329" spans="1:33" s="2" customFormat="1" ht="12.6" hidden="1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81"/>
      <c r="V329" s="3"/>
      <c r="W329" s="3"/>
      <c r="X329" s="183"/>
      <c r="Y329" s="12"/>
      <c r="Z329" s="12"/>
      <c r="AA329" s="12"/>
      <c r="AB329" s="12"/>
      <c r="AC329" s="11"/>
      <c r="AD329" s="11"/>
      <c r="AE329" s="11"/>
      <c r="AF329" s="11"/>
      <c r="AG329" s="11"/>
    </row>
    <row r="330" spans="1:33" s="2" customFormat="1" ht="12.6" hidden="1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81"/>
      <c r="V330" s="3"/>
      <c r="W330" s="3"/>
      <c r="X330" s="183"/>
      <c r="Y330" s="12"/>
      <c r="Z330" s="12"/>
      <c r="AA330" s="12"/>
      <c r="AB330" s="12"/>
      <c r="AC330" s="11"/>
      <c r="AD330" s="11"/>
      <c r="AE330" s="11"/>
      <c r="AF330" s="11"/>
      <c r="AG330" s="11"/>
    </row>
    <row r="331" spans="1:33" s="2" customFormat="1" ht="12.6" hidden="1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81"/>
      <c r="V331" s="3"/>
      <c r="W331" s="3"/>
      <c r="X331" s="183"/>
      <c r="Y331" s="12"/>
      <c r="Z331" s="12"/>
      <c r="AA331" s="12"/>
      <c r="AB331" s="12"/>
      <c r="AC331" s="11"/>
      <c r="AD331" s="11"/>
      <c r="AE331" s="11"/>
      <c r="AF331" s="11"/>
      <c r="AG331" s="11"/>
    </row>
    <row r="332" spans="1:33" s="2" customFormat="1" ht="12.6" hidden="1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81"/>
      <c r="V332" s="3"/>
      <c r="W332" s="3"/>
      <c r="X332" s="183"/>
      <c r="Y332" s="12"/>
      <c r="Z332" s="12"/>
      <c r="AA332" s="12"/>
      <c r="AB332" s="12"/>
      <c r="AC332" s="11"/>
      <c r="AD332" s="11"/>
      <c r="AE332" s="11"/>
      <c r="AF332" s="11"/>
      <c r="AG332" s="11"/>
    </row>
    <row r="333" spans="1:33" s="2" customFormat="1" ht="12.6" hidden="1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81"/>
      <c r="V333" s="3"/>
      <c r="W333" s="3"/>
      <c r="X333" s="183"/>
      <c r="Y333" s="12"/>
      <c r="Z333" s="12"/>
      <c r="AA333" s="12"/>
      <c r="AB333" s="12"/>
      <c r="AC333" s="11"/>
      <c r="AD333" s="11"/>
      <c r="AE333" s="11"/>
      <c r="AF333" s="11"/>
      <c r="AG333" s="11"/>
    </row>
    <row r="334" spans="1:33" s="2" customFormat="1" ht="12.6" hidden="1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81"/>
      <c r="V334" s="3"/>
      <c r="W334" s="3"/>
      <c r="X334" s="183"/>
      <c r="Y334" s="12"/>
      <c r="Z334" s="12"/>
      <c r="AA334" s="12"/>
      <c r="AB334" s="12"/>
      <c r="AC334" s="11"/>
      <c r="AD334" s="11"/>
      <c r="AE334" s="11"/>
      <c r="AF334" s="11"/>
      <c r="AG334" s="11"/>
    </row>
    <row r="335" spans="1:33" s="2" customFormat="1" ht="12.6" hidden="1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81"/>
      <c r="V335" s="3"/>
      <c r="W335" s="3"/>
      <c r="X335" s="183"/>
      <c r="Y335" s="12"/>
      <c r="Z335" s="12"/>
      <c r="AA335" s="12"/>
      <c r="AB335" s="12"/>
      <c r="AC335" s="11"/>
      <c r="AD335" s="11"/>
      <c r="AE335" s="11"/>
      <c r="AF335" s="11"/>
      <c r="AG335" s="11"/>
    </row>
    <row r="336" spans="1:33" s="2" customFormat="1" ht="12.6" hidden="1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81"/>
      <c r="V336" s="3"/>
      <c r="W336" s="3"/>
      <c r="X336" s="183"/>
      <c r="Y336" s="12"/>
      <c r="Z336" s="12"/>
      <c r="AA336" s="12"/>
      <c r="AB336" s="12"/>
      <c r="AC336" s="11"/>
      <c r="AD336" s="11"/>
      <c r="AE336" s="11"/>
      <c r="AF336" s="11"/>
      <c r="AG336" s="11"/>
    </row>
    <row r="337" spans="1:33" s="2" customFormat="1" ht="12.6" hidden="1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81"/>
      <c r="V337" s="3"/>
      <c r="W337" s="3"/>
      <c r="X337" s="183"/>
      <c r="Y337" s="12"/>
      <c r="Z337" s="12"/>
      <c r="AA337" s="12"/>
      <c r="AB337" s="12"/>
      <c r="AC337" s="11"/>
      <c r="AD337" s="11"/>
      <c r="AE337" s="11"/>
      <c r="AF337" s="11"/>
      <c r="AG337" s="11"/>
    </row>
    <row r="338" spans="1:33" s="2" customFormat="1" ht="12.6" hidden="1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81"/>
      <c r="V338" s="3"/>
      <c r="W338" s="3"/>
      <c r="X338" s="183"/>
      <c r="Y338" s="12"/>
      <c r="Z338" s="12"/>
      <c r="AA338" s="12"/>
      <c r="AB338" s="12"/>
      <c r="AC338" s="11"/>
      <c r="AD338" s="11"/>
      <c r="AE338" s="11"/>
      <c r="AF338" s="11"/>
      <c r="AG338" s="11"/>
    </row>
    <row r="339" spans="1:33" s="2" customFormat="1" ht="12.6" hidden="1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81"/>
      <c r="V339" s="3"/>
      <c r="W339" s="3"/>
      <c r="X339" s="183"/>
      <c r="Y339" s="12"/>
      <c r="Z339" s="12"/>
      <c r="AA339" s="12"/>
      <c r="AB339" s="12"/>
      <c r="AC339" s="11"/>
      <c r="AD339" s="11"/>
      <c r="AE339" s="11"/>
      <c r="AF339" s="11"/>
      <c r="AG339" s="11"/>
    </row>
    <row r="340" spans="1:33" s="2" customFormat="1" ht="12.6" hidden="1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81"/>
      <c r="V340" s="3"/>
      <c r="W340" s="3"/>
      <c r="X340" s="183"/>
      <c r="Y340" s="12"/>
      <c r="Z340" s="12"/>
      <c r="AA340" s="12"/>
      <c r="AB340" s="12"/>
      <c r="AC340" s="11"/>
      <c r="AD340" s="11"/>
      <c r="AE340" s="11"/>
      <c r="AF340" s="11"/>
      <c r="AG340" s="11"/>
    </row>
    <row r="341" spans="1:33" s="2" customFormat="1" ht="12.6" hidden="1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81"/>
      <c r="V341" s="3"/>
      <c r="W341" s="3"/>
      <c r="X341" s="183"/>
      <c r="Y341" s="12"/>
      <c r="Z341" s="12"/>
      <c r="AA341" s="12"/>
      <c r="AB341" s="12"/>
      <c r="AC341" s="11"/>
      <c r="AD341" s="11"/>
      <c r="AE341" s="11"/>
      <c r="AF341" s="11"/>
      <c r="AG341" s="11"/>
    </row>
    <row r="342" spans="1:33" s="2" customFormat="1" ht="12.6" hidden="1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81"/>
      <c r="V342" s="3"/>
      <c r="W342" s="3"/>
      <c r="X342" s="183"/>
      <c r="Y342" s="12"/>
      <c r="Z342" s="12"/>
      <c r="AA342" s="12"/>
      <c r="AB342" s="12"/>
      <c r="AC342" s="11"/>
      <c r="AD342" s="11"/>
      <c r="AE342" s="11"/>
      <c r="AF342" s="11"/>
      <c r="AG342" s="11"/>
    </row>
    <row r="343" spans="1:33" s="2" customFormat="1" ht="12.6" hidden="1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81"/>
      <c r="V343" s="3"/>
      <c r="W343" s="3"/>
      <c r="X343" s="183"/>
      <c r="Y343" s="12"/>
      <c r="Z343" s="12"/>
      <c r="AA343" s="12"/>
      <c r="AB343" s="12"/>
      <c r="AC343" s="11"/>
      <c r="AD343" s="11"/>
      <c r="AE343" s="11"/>
      <c r="AF343" s="11"/>
      <c r="AG343" s="11"/>
    </row>
    <row r="344" spans="1:33" s="2" customFormat="1" ht="12.6" hidden="1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81"/>
      <c r="V344" s="3"/>
      <c r="W344" s="3"/>
      <c r="X344" s="183"/>
      <c r="Y344" s="12"/>
      <c r="Z344" s="12"/>
      <c r="AA344" s="12"/>
      <c r="AB344" s="12"/>
      <c r="AC344" s="11"/>
      <c r="AD344" s="11"/>
      <c r="AE344" s="11"/>
      <c r="AF344" s="11"/>
      <c r="AG344" s="11"/>
    </row>
    <row r="345" spans="1:33" s="2" customFormat="1" ht="12.6" hidden="1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81"/>
      <c r="V345" s="3"/>
      <c r="W345" s="3"/>
      <c r="X345" s="183"/>
      <c r="Y345" s="12"/>
      <c r="Z345" s="12"/>
      <c r="AA345" s="12"/>
      <c r="AB345" s="12"/>
      <c r="AC345" s="11"/>
      <c r="AD345" s="11"/>
      <c r="AE345" s="11"/>
      <c r="AF345" s="11"/>
      <c r="AG345" s="11"/>
    </row>
    <row r="346" spans="1:33" s="2" customFormat="1" ht="12.6" hidden="1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81"/>
      <c r="V346" s="3"/>
      <c r="W346" s="3"/>
      <c r="X346" s="183"/>
      <c r="Y346" s="12"/>
      <c r="Z346" s="12"/>
      <c r="AA346" s="12"/>
      <c r="AB346" s="12"/>
      <c r="AC346" s="11"/>
      <c r="AD346" s="11"/>
      <c r="AE346" s="11"/>
      <c r="AF346" s="11"/>
      <c r="AG346" s="11"/>
    </row>
    <row r="347" spans="1:33" s="2" customFormat="1" ht="12.6" hidden="1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81"/>
      <c r="V347" s="3"/>
      <c r="W347" s="3"/>
      <c r="X347" s="183"/>
      <c r="Y347" s="12"/>
      <c r="Z347" s="12"/>
      <c r="AA347" s="12"/>
      <c r="AB347" s="12"/>
      <c r="AC347" s="11"/>
      <c r="AD347" s="11"/>
      <c r="AE347" s="11"/>
      <c r="AF347" s="11"/>
      <c r="AG347" s="11"/>
    </row>
    <row r="348" spans="1:33" s="2" customFormat="1" ht="12.6" hidden="1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81"/>
      <c r="V348" s="3"/>
      <c r="W348" s="3"/>
      <c r="X348" s="183"/>
      <c r="Y348" s="12"/>
      <c r="Z348" s="12"/>
      <c r="AA348" s="12"/>
      <c r="AB348" s="12"/>
      <c r="AC348" s="11"/>
      <c r="AD348" s="11"/>
      <c r="AE348" s="11"/>
      <c r="AF348" s="11"/>
      <c r="AG348" s="11"/>
    </row>
    <row r="349" spans="1:33" s="2" customFormat="1" ht="12.6" hidden="1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81"/>
      <c r="V349" s="3"/>
      <c r="W349" s="3"/>
      <c r="X349" s="183"/>
      <c r="Y349" s="12"/>
      <c r="Z349" s="12"/>
      <c r="AA349" s="12"/>
      <c r="AB349" s="12"/>
      <c r="AC349" s="11"/>
      <c r="AD349" s="11"/>
      <c r="AE349" s="11"/>
      <c r="AF349" s="11"/>
      <c r="AG349" s="11"/>
    </row>
    <row r="350" spans="1:33" s="2" customFormat="1" ht="12.6" hidden="1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81"/>
      <c r="V350" s="3"/>
      <c r="W350" s="3"/>
      <c r="X350" s="183"/>
      <c r="Y350" s="12"/>
      <c r="Z350" s="12"/>
      <c r="AA350" s="12"/>
      <c r="AB350" s="12"/>
      <c r="AC350" s="11"/>
      <c r="AD350" s="11"/>
      <c r="AE350" s="11"/>
      <c r="AF350" s="11"/>
      <c r="AG350" s="11"/>
    </row>
    <row r="351" spans="1:33" s="2" customFormat="1" ht="12.6" hidden="1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81"/>
      <c r="V351" s="3"/>
      <c r="W351" s="3"/>
      <c r="X351" s="183"/>
      <c r="Y351" s="12"/>
      <c r="Z351" s="12"/>
      <c r="AA351" s="12"/>
      <c r="AB351" s="12"/>
      <c r="AC351" s="11"/>
      <c r="AD351" s="11"/>
      <c r="AE351" s="11"/>
      <c r="AF351" s="11"/>
      <c r="AG351" s="11"/>
    </row>
    <row r="352" spans="1:33" s="2" customFormat="1" ht="12.6" hidden="1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81"/>
      <c r="V352" s="3"/>
      <c r="W352" s="3"/>
      <c r="X352" s="183"/>
      <c r="Y352" s="12"/>
      <c r="Z352" s="12"/>
      <c r="AA352" s="12"/>
      <c r="AB352" s="12"/>
      <c r="AC352" s="11"/>
      <c r="AD352" s="11"/>
      <c r="AE352" s="11"/>
      <c r="AF352" s="11"/>
      <c r="AG352" s="11"/>
    </row>
    <row r="353" spans="1:33" s="2" customFormat="1" ht="12.6" hidden="1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81"/>
      <c r="V353" s="3"/>
      <c r="W353" s="3"/>
      <c r="X353" s="183"/>
      <c r="Y353" s="12"/>
      <c r="Z353" s="12"/>
      <c r="AA353" s="12"/>
      <c r="AB353" s="12"/>
      <c r="AC353" s="11"/>
      <c r="AD353" s="11"/>
      <c r="AE353" s="11"/>
      <c r="AF353" s="11"/>
      <c r="AG353" s="11"/>
    </row>
    <row r="354" spans="1:33" s="2" customFormat="1" ht="12.6" hidden="1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81"/>
      <c r="V354" s="3"/>
      <c r="W354" s="3"/>
      <c r="X354" s="183"/>
      <c r="Y354" s="12"/>
      <c r="Z354" s="12"/>
      <c r="AA354" s="12"/>
      <c r="AB354" s="12"/>
      <c r="AC354" s="11"/>
      <c r="AD354" s="11"/>
      <c r="AE354" s="11"/>
      <c r="AF354" s="11"/>
      <c r="AG354" s="11"/>
    </row>
    <row r="355" spans="1:33" s="2" customFormat="1" ht="12.6" hidden="1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81"/>
      <c r="V355" s="3"/>
      <c r="W355" s="3"/>
      <c r="X355" s="183"/>
      <c r="Y355" s="12"/>
      <c r="Z355" s="12"/>
      <c r="AA355" s="12"/>
      <c r="AB355" s="12"/>
      <c r="AC355" s="11"/>
      <c r="AD355" s="11"/>
      <c r="AE355" s="11"/>
      <c r="AF355" s="11"/>
      <c r="AG355" s="11"/>
    </row>
    <row r="356" spans="1:33" s="2" customFormat="1" ht="12.6" hidden="1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81"/>
      <c r="V356" s="3"/>
      <c r="W356" s="3"/>
      <c r="X356" s="183"/>
      <c r="Y356" s="12"/>
      <c r="Z356" s="12"/>
      <c r="AA356" s="12"/>
      <c r="AB356" s="12"/>
      <c r="AC356" s="11"/>
      <c r="AD356" s="11"/>
      <c r="AE356" s="11"/>
      <c r="AF356" s="11"/>
      <c r="AG356" s="11"/>
    </row>
    <row r="357" spans="1:33" s="2" customFormat="1" ht="12.6" hidden="1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81"/>
      <c r="V357" s="3"/>
      <c r="W357" s="3"/>
      <c r="X357" s="183"/>
      <c r="Y357" s="12"/>
      <c r="Z357" s="12"/>
      <c r="AA357" s="12"/>
      <c r="AB357" s="12"/>
      <c r="AC357" s="11"/>
      <c r="AD357" s="11"/>
      <c r="AE357" s="11"/>
      <c r="AF357" s="11"/>
      <c r="AG357" s="11"/>
    </row>
    <row r="358" spans="1:33" s="2" customFormat="1" ht="12.6" hidden="1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81"/>
      <c r="V358" s="3"/>
      <c r="W358" s="3"/>
      <c r="X358" s="183"/>
      <c r="Y358" s="12"/>
      <c r="Z358" s="12"/>
      <c r="AA358" s="12"/>
      <c r="AB358" s="12"/>
      <c r="AC358" s="11"/>
      <c r="AD358" s="11"/>
      <c r="AE358" s="11"/>
      <c r="AF358" s="11"/>
      <c r="AG358" s="11"/>
    </row>
    <row r="359" spans="1:33" s="2" customFormat="1" ht="12.6" hidden="1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81"/>
      <c r="V359" s="3"/>
      <c r="W359" s="3"/>
      <c r="X359" s="183"/>
      <c r="Y359" s="12"/>
      <c r="Z359" s="12"/>
      <c r="AA359" s="12"/>
      <c r="AB359" s="12"/>
      <c r="AC359" s="11"/>
      <c r="AD359" s="11"/>
      <c r="AE359" s="11"/>
      <c r="AF359" s="11"/>
      <c r="AG359" s="11"/>
    </row>
    <row r="360" spans="1:33" s="2" customFormat="1" ht="12.6" hidden="1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81"/>
      <c r="V360" s="3"/>
      <c r="W360" s="3"/>
      <c r="X360" s="183"/>
      <c r="Y360" s="12"/>
      <c r="Z360" s="12"/>
      <c r="AA360" s="12"/>
      <c r="AB360" s="12"/>
      <c r="AC360" s="11"/>
      <c r="AD360" s="11"/>
      <c r="AE360" s="11"/>
      <c r="AF360" s="11"/>
      <c r="AG360" s="11"/>
    </row>
    <row r="361" spans="1:33" s="2" customFormat="1" ht="12.6" hidden="1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81"/>
      <c r="V361" s="3"/>
      <c r="W361" s="3"/>
      <c r="X361" s="183"/>
      <c r="Y361" s="12"/>
      <c r="Z361" s="12"/>
      <c r="AA361" s="12"/>
      <c r="AB361" s="12"/>
      <c r="AC361" s="11"/>
      <c r="AD361" s="11"/>
      <c r="AE361" s="11"/>
      <c r="AF361" s="11"/>
      <c r="AG361" s="11"/>
    </row>
    <row r="362" spans="1:33" s="2" customFormat="1" ht="12.6" hidden="1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81"/>
      <c r="V362" s="3"/>
      <c r="W362" s="3"/>
      <c r="X362" s="183"/>
      <c r="Y362" s="12"/>
      <c r="Z362" s="12"/>
      <c r="AA362" s="12"/>
      <c r="AB362" s="12"/>
      <c r="AC362" s="11"/>
      <c r="AD362" s="11"/>
      <c r="AE362" s="11"/>
      <c r="AF362" s="11"/>
      <c r="AG362" s="11"/>
    </row>
    <row r="363" spans="1:33" s="2" customFormat="1" ht="12.6" hidden="1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81"/>
      <c r="V363" s="3"/>
      <c r="W363" s="3"/>
      <c r="X363" s="183"/>
      <c r="Y363" s="12"/>
      <c r="Z363" s="12"/>
      <c r="AA363" s="12"/>
      <c r="AB363" s="12"/>
      <c r="AC363" s="11"/>
      <c r="AD363" s="11"/>
      <c r="AE363" s="11"/>
      <c r="AF363" s="11"/>
      <c r="AG363" s="11"/>
    </row>
    <row r="364" spans="1:33" s="2" customFormat="1" ht="12.6" hidden="1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81"/>
      <c r="V364" s="3"/>
      <c r="W364" s="3"/>
      <c r="X364" s="183"/>
      <c r="Y364" s="12"/>
      <c r="Z364" s="12"/>
      <c r="AA364" s="12"/>
      <c r="AB364" s="12"/>
      <c r="AC364" s="11"/>
      <c r="AD364" s="11"/>
      <c r="AE364" s="11"/>
      <c r="AF364" s="11"/>
      <c r="AG364" s="11"/>
    </row>
    <row r="365" spans="1:33" s="2" customFormat="1" ht="12.6" hidden="1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81"/>
      <c r="V365" s="3"/>
      <c r="W365" s="3"/>
      <c r="X365" s="183"/>
      <c r="Y365" s="12"/>
      <c r="Z365" s="12"/>
      <c r="AA365" s="12"/>
      <c r="AB365" s="12"/>
      <c r="AC365" s="11"/>
      <c r="AD365" s="11"/>
      <c r="AE365" s="11"/>
      <c r="AF365" s="11"/>
      <c r="AG365" s="11"/>
    </row>
    <row r="366" spans="1:33" s="2" customFormat="1" ht="12.6" hidden="1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81"/>
      <c r="V366" s="3"/>
      <c r="W366" s="3"/>
      <c r="X366" s="183"/>
      <c r="Y366" s="12"/>
      <c r="Z366" s="12"/>
      <c r="AA366" s="12"/>
      <c r="AB366" s="12"/>
      <c r="AC366" s="11"/>
      <c r="AD366" s="11"/>
      <c r="AE366" s="11"/>
      <c r="AF366" s="11"/>
      <c r="AG366" s="11"/>
    </row>
    <row r="367" spans="1:33" s="2" customFormat="1" ht="12.6" hidden="1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81"/>
      <c r="V367" s="3"/>
      <c r="W367" s="3"/>
      <c r="X367" s="183"/>
      <c r="Y367" s="12"/>
      <c r="Z367" s="12"/>
      <c r="AA367" s="12"/>
      <c r="AB367" s="12"/>
      <c r="AC367" s="11"/>
      <c r="AD367" s="11"/>
      <c r="AE367" s="11"/>
      <c r="AF367" s="11"/>
      <c r="AG367" s="11"/>
    </row>
    <row r="368" spans="1:33" s="2" customFormat="1" ht="12.6" hidden="1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81"/>
      <c r="V368" s="3"/>
      <c r="W368" s="3"/>
      <c r="X368" s="183"/>
      <c r="Y368" s="12"/>
      <c r="Z368" s="12"/>
      <c r="AA368" s="12"/>
      <c r="AB368" s="12"/>
      <c r="AC368" s="11"/>
      <c r="AD368" s="11"/>
      <c r="AE368" s="11"/>
      <c r="AF368" s="11"/>
      <c r="AG368" s="11"/>
    </row>
    <row r="369" spans="1:33" s="2" customFormat="1" ht="12.6" hidden="1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81"/>
      <c r="V369" s="3"/>
      <c r="W369" s="3"/>
      <c r="X369" s="183"/>
      <c r="Y369" s="12"/>
      <c r="Z369" s="12"/>
      <c r="AA369" s="12"/>
      <c r="AB369" s="12"/>
      <c r="AC369" s="11"/>
      <c r="AD369" s="11"/>
      <c r="AE369" s="11"/>
      <c r="AF369" s="11"/>
      <c r="AG369" s="11"/>
    </row>
    <row r="370" spans="1:33" s="2" customFormat="1" ht="12.6" hidden="1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81"/>
      <c r="V370" s="3"/>
      <c r="W370" s="3"/>
      <c r="X370" s="183"/>
      <c r="Y370" s="12"/>
      <c r="Z370" s="12"/>
      <c r="AA370" s="12"/>
      <c r="AB370" s="12"/>
      <c r="AC370" s="11"/>
      <c r="AD370" s="11"/>
      <c r="AE370" s="11"/>
      <c r="AF370" s="11"/>
      <c r="AG370" s="11"/>
    </row>
    <row r="371" spans="1:33" s="2" customFormat="1" ht="12.6" hidden="1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81"/>
      <c r="V371" s="3"/>
      <c r="W371" s="3"/>
      <c r="X371" s="183"/>
      <c r="Y371" s="12"/>
      <c r="Z371" s="12"/>
      <c r="AA371" s="12"/>
      <c r="AB371" s="12"/>
      <c r="AC371" s="11"/>
      <c r="AD371" s="11"/>
      <c r="AE371" s="11"/>
      <c r="AF371" s="11"/>
      <c r="AG371" s="11"/>
    </row>
    <row r="372" spans="1:33" s="2" customFormat="1" ht="12.6" hidden="1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81"/>
      <c r="V372" s="3"/>
      <c r="W372" s="3"/>
      <c r="X372" s="183"/>
      <c r="Y372" s="12"/>
      <c r="Z372" s="12"/>
      <c r="AA372" s="12"/>
      <c r="AB372" s="12"/>
      <c r="AC372" s="11"/>
      <c r="AD372" s="11"/>
      <c r="AE372" s="11"/>
      <c r="AF372" s="11"/>
      <c r="AG372" s="11"/>
    </row>
    <row r="373" spans="1:33" s="2" customFormat="1" ht="12.6" hidden="1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81"/>
      <c r="V373" s="3"/>
      <c r="W373" s="3"/>
      <c r="X373" s="183"/>
      <c r="Y373" s="12"/>
      <c r="Z373" s="12"/>
      <c r="AA373" s="12"/>
      <c r="AB373" s="12"/>
      <c r="AC373" s="11"/>
      <c r="AD373" s="11"/>
      <c r="AE373" s="11"/>
      <c r="AF373" s="11"/>
      <c r="AG373" s="11"/>
    </row>
    <row r="374" spans="1:33" s="2" customFormat="1" ht="12.6" hidden="1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81"/>
      <c r="V374" s="3"/>
      <c r="W374" s="3"/>
      <c r="X374" s="183"/>
      <c r="Y374" s="12"/>
      <c r="Z374" s="12"/>
      <c r="AA374" s="12"/>
      <c r="AB374" s="12"/>
      <c r="AC374" s="11"/>
      <c r="AD374" s="11"/>
      <c r="AE374" s="11"/>
      <c r="AF374" s="11"/>
      <c r="AG374" s="11"/>
    </row>
    <row r="375" spans="1:33" s="2" customFormat="1" ht="12.6" hidden="1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81"/>
      <c r="V375" s="3"/>
      <c r="W375" s="3"/>
      <c r="X375" s="183"/>
      <c r="Y375" s="12"/>
      <c r="Z375" s="12"/>
      <c r="AA375" s="12"/>
      <c r="AB375" s="12"/>
      <c r="AC375" s="11"/>
      <c r="AD375" s="11"/>
      <c r="AE375" s="11"/>
      <c r="AF375" s="11"/>
      <c r="AG375" s="11"/>
    </row>
    <row r="376" spans="1:33" s="2" customFormat="1" ht="12.6" hidden="1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81"/>
      <c r="V376" s="3"/>
      <c r="W376" s="3"/>
      <c r="X376" s="183"/>
      <c r="Y376" s="12"/>
      <c r="Z376" s="12"/>
      <c r="AA376" s="12"/>
      <c r="AB376" s="12"/>
      <c r="AC376" s="11"/>
      <c r="AD376" s="11"/>
      <c r="AE376" s="11"/>
      <c r="AF376" s="11"/>
      <c r="AG376" s="11"/>
    </row>
    <row r="377" spans="1:33" s="2" customFormat="1" ht="12.6" hidden="1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81"/>
      <c r="V377" s="3"/>
      <c r="W377" s="3"/>
      <c r="X377" s="183"/>
      <c r="Y377" s="12"/>
      <c r="Z377" s="12"/>
      <c r="AA377" s="12"/>
      <c r="AB377" s="12"/>
      <c r="AC377" s="11"/>
      <c r="AD377" s="11"/>
      <c r="AE377" s="11"/>
      <c r="AF377" s="11"/>
      <c r="AG377" s="11"/>
    </row>
    <row r="378" spans="1:33" s="2" customFormat="1" ht="12.6" hidden="1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81"/>
      <c r="V378" s="3"/>
      <c r="W378" s="3"/>
      <c r="X378" s="183"/>
      <c r="Y378" s="12"/>
      <c r="Z378" s="12"/>
      <c r="AA378" s="12"/>
      <c r="AB378" s="12"/>
      <c r="AC378" s="11"/>
      <c r="AD378" s="11"/>
      <c r="AE378" s="11"/>
      <c r="AF378" s="11"/>
      <c r="AG378" s="11"/>
    </row>
    <row r="379" spans="1:33" s="2" customFormat="1" ht="12.6" hidden="1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81"/>
      <c r="V379" s="3"/>
      <c r="W379" s="3"/>
      <c r="X379" s="183"/>
      <c r="Y379" s="12"/>
      <c r="Z379" s="12"/>
      <c r="AA379" s="12"/>
      <c r="AB379" s="12"/>
      <c r="AC379" s="11"/>
      <c r="AD379" s="11"/>
      <c r="AE379" s="11"/>
      <c r="AF379" s="11"/>
      <c r="AG379" s="11"/>
    </row>
    <row r="380" spans="1:33" s="2" customFormat="1" ht="12.6" hidden="1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81"/>
      <c r="V380" s="3"/>
      <c r="W380" s="3"/>
      <c r="X380" s="183"/>
      <c r="Y380" s="12"/>
      <c r="Z380" s="12"/>
      <c r="AA380" s="12"/>
      <c r="AB380" s="12"/>
      <c r="AC380" s="11"/>
      <c r="AD380" s="11"/>
      <c r="AE380" s="11"/>
      <c r="AF380" s="11"/>
      <c r="AG380" s="11"/>
    </row>
    <row r="381" spans="1:33" s="2" customFormat="1" ht="12.6" hidden="1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81"/>
      <c r="V381" s="3"/>
      <c r="W381" s="3"/>
      <c r="X381" s="183"/>
      <c r="Y381" s="12"/>
      <c r="Z381" s="12"/>
      <c r="AA381" s="12"/>
      <c r="AB381" s="12"/>
      <c r="AC381" s="11"/>
      <c r="AD381" s="11"/>
      <c r="AE381" s="11"/>
      <c r="AF381" s="11"/>
      <c r="AG381" s="11"/>
    </row>
    <row r="382" spans="1:33" s="2" customFormat="1" ht="12.6" hidden="1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81"/>
      <c r="V382" s="3"/>
      <c r="W382" s="3"/>
      <c r="X382" s="183"/>
      <c r="Y382" s="12"/>
      <c r="Z382" s="12"/>
      <c r="AA382" s="12"/>
      <c r="AB382" s="12"/>
      <c r="AC382" s="11"/>
      <c r="AD382" s="11"/>
      <c r="AE382" s="11"/>
      <c r="AF382" s="11"/>
      <c r="AG382" s="11"/>
    </row>
    <row r="383" spans="1:33" s="2" customFormat="1" ht="12.6" hidden="1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81"/>
      <c r="V383" s="3"/>
      <c r="W383" s="3"/>
      <c r="X383" s="183"/>
      <c r="Y383" s="12"/>
      <c r="Z383" s="12"/>
      <c r="AA383" s="12"/>
      <c r="AB383" s="12"/>
      <c r="AC383" s="11"/>
      <c r="AD383" s="11"/>
      <c r="AE383" s="11"/>
      <c r="AF383" s="11"/>
      <c r="AG383" s="11"/>
    </row>
    <row r="384" spans="1:33" s="2" customFormat="1" ht="12.6" hidden="1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81"/>
      <c r="V384" s="3"/>
      <c r="W384" s="3"/>
      <c r="X384" s="183"/>
      <c r="Y384" s="12"/>
      <c r="Z384" s="12"/>
      <c r="AA384" s="12"/>
      <c r="AB384" s="12"/>
      <c r="AC384" s="11"/>
      <c r="AD384" s="11"/>
      <c r="AE384" s="11"/>
      <c r="AF384" s="11"/>
      <c r="AG384" s="11"/>
    </row>
    <row r="385" spans="1:33" s="2" customFormat="1" ht="12.6" hidden="1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81"/>
      <c r="V385" s="3"/>
      <c r="W385" s="3"/>
      <c r="X385" s="183"/>
      <c r="Y385" s="12"/>
      <c r="Z385" s="12"/>
      <c r="AA385" s="12"/>
      <c r="AB385" s="12"/>
      <c r="AC385" s="11"/>
      <c r="AD385" s="11"/>
      <c r="AE385" s="11"/>
      <c r="AF385" s="11"/>
      <c r="AG385" s="11"/>
    </row>
    <row r="386" spans="1:33" s="2" customFormat="1" ht="12.6" hidden="1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81"/>
      <c r="V386" s="3"/>
      <c r="W386" s="3"/>
      <c r="X386" s="183"/>
      <c r="Y386" s="12"/>
      <c r="Z386" s="12"/>
      <c r="AA386" s="12"/>
      <c r="AB386" s="12"/>
      <c r="AC386" s="11"/>
      <c r="AD386" s="11"/>
      <c r="AE386" s="11"/>
      <c r="AF386" s="11"/>
      <c r="AG386" s="11"/>
    </row>
    <row r="387" spans="1:33" s="2" customFormat="1" ht="12.6" hidden="1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81"/>
      <c r="V387" s="3"/>
      <c r="W387" s="3"/>
      <c r="X387" s="183"/>
      <c r="Y387" s="12"/>
      <c r="Z387" s="12"/>
      <c r="AA387" s="12"/>
      <c r="AB387" s="12"/>
      <c r="AC387" s="11"/>
      <c r="AD387" s="11"/>
      <c r="AE387" s="11"/>
      <c r="AF387" s="11"/>
      <c r="AG387" s="11"/>
    </row>
    <row r="388" spans="1:33" s="2" customFormat="1" ht="12.6" hidden="1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81"/>
      <c r="V388" s="3"/>
      <c r="W388" s="3"/>
      <c r="X388" s="183"/>
      <c r="Y388" s="12"/>
      <c r="Z388" s="12"/>
      <c r="AA388" s="12"/>
      <c r="AB388" s="12"/>
      <c r="AC388" s="11"/>
      <c r="AD388" s="11"/>
      <c r="AE388" s="11"/>
      <c r="AF388" s="11"/>
      <c r="AG388" s="11"/>
    </row>
    <row r="389" spans="1:33" s="2" customFormat="1" ht="12.6" hidden="1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81"/>
      <c r="V389" s="3"/>
      <c r="W389" s="3"/>
      <c r="X389" s="183"/>
      <c r="Y389" s="12"/>
      <c r="Z389" s="12"/>
      <c r="AA389" s="12"/>
      <c r="AB389" s="12"/>
      <c r="AC389" s="11"/>
      <c r="AD389" s="11"/>
      <c r="AE389" s="11"/>
      <c r="AF389" s="11"/>
      <c r="AG389" s="11"/>
    </row>
    <row r="390" spans="1:33" s="2" customFormat="1" ht="12.6" hidden="1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81"/>
      <c r="V390" s="3"/>
      <c r="W390" s="3"/>
      <c r="X390" s="183"/>
      <c r="Y390" s="12"/>
      <c r="Z390" s="12"/>
      <c r="AA390" s="12"/>
      <c r="AB390" s="12"/>
      <c r="AC390" s="11"/>
      <c r="AD390" s="11"/>
      <c r="AE390" s="11"/>
      <c r="AF390" s="11"/>
      <c r="AG390" s="11"/>
    </row>
    <row r="391" spans="1:33" s="2" customFormat="1" ht="12.6" hidden="1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81"/>
      <c r="V391" s="3"/>
      <c r="W391" s="3"/>
      <c r="X391" s="183"/>
      <c r="Y391" s="12"/>
      <c r="Z391" s="12"/>
      <c r="AA391" s="12"/>
      <c r="AB391" s="12"/>
      <c r="AC391" s="11"/>
      <c r="AD391" s="11"/>
      <c r="AE391" s="11"/>
      <c r="AF391" s="11"/>
      <c r="AG391" s="11"/>
    </row>
    <row r="392" spans="1:33" s="2" customFormat="1" ht="12.6" hidden="1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81"/>
      <c r="V392" s="3"/>
      <c r="W392" s="3"/>
      <c r="X392" s="183"/>
      <c r="Y392" s="12"/>
      <c r="Z392" s="12"/>
      <c r="AA392" s="12"/>
      <c r="AB392" s="12"/>
      <c r="AC392" s="11"/>
      <c r="AD392" s="11"/>
      <c r="AE392" s="11"/>
      <c r="AF392" s="11"/>
      <c r="AG392" s="11"/>
    </row>
    <row r="393" spans="1:33" s="2" customFormat="1" ht="12.6" hidden="1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81"/>
      <c r="V393" s="3"/>
      <c r="W393" s="3"/>
      <c r="X393" s="183"/>
      <c r="Y393" s="12"/>
      <c r="Z393" s="12"/>
      <c r="AA393" s="12"/>
      <c r="AB393" s="12"/>
      <c r="AC393" s="11"/>
      <c r="AD393" s="11"/>
      <c r="AE393" s="11"/>
      <c r="AF393" s="11"/>
      <c r="AG393" s="11"/>
    </row>
    <row r="394" spans="1:33" s="2" customFormat="1" ht="12.6" hidden="1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81"/>
      <c r="V394" s="3"/>
      <c r="W394" s="3"/>
      <c r="X394" s="183"/>
      <c r="Y394" s="12"/>
      <c r="Z394" s="12"/>
      <c r="AA394" s="12"/>
      <c r="AB394" s="12"/>
      <c r="AC394" s="11"/>
      <c r="AD394" s="11"/>
      <c r="AE394" s="11"/>
      <c r="AF394" s="11"/>
      <c r="AG394" s="11"/>
    </row>
    <row r="395" spans="1:33" s="2" customFormat="1" ht="12.6" hidden="1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81"/>
      <c r="V395" s="3"/>
      <c r="W395" s="3"/>
      <c r="X395" s="183"/>
      <c r="Y395" s="12"/>
      <c r="Z395" s="12"/>
      <c r="AA395" s="12"/>
      <c r="AB395" s="12"/>
      <c r="AC395" s="11"/>
      <c r="AD395" s="11"/>
      <c r="AE395" s="11"/>
      <c r="AF395" s="11"/>
      <c r="AG395" s="11"/>
    </row>
    <row r="396" spans="1:33" s="2" customFormat="1" ht="12.6" hidden="1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81"/>
      <c r="V396" s="3"/>
      <c r="W396" s="3"/>
      <c r="X396" s="183"/>
      <c r="Y396" s="12"/>
      <c r="Z396" s="12"/>
      <c r="AA396" s="12"/>
      <c r="AB396" s="12"/>
      <c r="AC396" s="11"/>
      <c r="AD396" s="11"/>
      <c r="AE396" s="11"/>
      <c r="AF396" s="11"/>
      <c r="AG396" s="11"/>
    </row>
    <row r="397" spans="1:33" s="2" customFormat="1" ht="12.6" hidden="1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81"/>
      <c r="V397" s="3"/>
      <c r="W397" s="3"/>
      <c r="X397" s="183"/>
      <c r="Y397" s="12"/>
      <c r="Z397" s="12"/>
      <c r="AA397" s="12"/>
      <c r="AB397" s="12"/>
      <c r="AC397" s="11"/>
      <c r="AD397" s="11"/>
      <c r="AE397" s="11"/>
      <c r="AF397" s="11"/>
      <c r="AG397" s="11"/>
    </row>
    <row r="398" spans="1:33" s="2" customFormat="1" ht="12.6" hidden="1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81"/>
      <c r="V398" s="3"/>
      <c r="W398" s="3"/>
      <c r="X398" s="183"/>
      <c r="Y398" s="12"/>
      <c r="Z398" s="12"/>
      <c r="AA398" s="12"/>
      <c r="AB398" s="12"/>
      <c r="AC398" s="11"/>
      <c r="AD398" s="11"/>
      <c r="AE398" s="11"/>
      <c r="AF398" s="11"/>
      <c r="AG398" s="11"/>
    </row>
    <row r="399" spans="1:33" s="2" customFormat="1" ht="12.6" hidden="1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81"/>
      <c r="V399" s="3"/>
      <c r="W399" s="3"/>
      <c r="X399" s="183"/>
      <c r="Y399" s="12"/>
      <c r="Z399" s="12"/>
      <c r="AA399" s="12"/>
      <c r="AB399" s="12"/>
      <c r="AC399" s="11"/>
      <c r="AD399" s="11"/>
      <c r="AE399" s="11"/>
      <c r="AF399" s="11"/>
      <c r="AG399" s="11"/>
    </row>
    <row r="400" spans="1:33" s="2" customFormat="1" ht="12.6" hidden="1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81"/>
      <c r="V400" s="3"/>
      <c r="W400" s="3"/>
      <c r="X400" s="183"/>
      <c r="Y400" s="12"/>
      <c r="Z400" s="12"/>
      <c r="AA400" s="12"/>
      <c r="AB400" s="12"/>
      <c r="AC400" s="11"/>
      <c r="AD400" s="11"/>
      <c r="AE400" s="11"/>
      <c r="AF400" s="11"/>
      <c r="AG400" s="11"/>
    </row>
    <row r="401" spans="1:33" s="2" customFormat="1" ht="12.6" hidden="1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81"/>
      <c r="V401" s="3"/>
      <c r="W401" s="3"/>
      <c r="X401" s="183"/>
      <c r="Y401" s="12"/>
      <c r="Z401" s="12"/>
      <c r="AA401" s="12"/>
      <c r="AB401" s="12"/>
      <c r="AC401" s="11"/>
      <c r="AD401" s="11"/>
      <c r="AE401" s="11"/>
      <c r="AF401" s="11"/>
      <c r="AG401" s="11"/>
    </row>
    <row r="402" spans="1:33" s="2" customFormat="1" ht="12.6" hidden="1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81"/>
      <c r="V402" s="3"/>
      <c r="W402" s="3"/>
      <c r="X402" s="183"/>
      <c r="Y402" s="12"/>
      <c r="Z402" s="12"/>
      <c r="AA402" s="12"/>
      <c r="AB402" s="12"/>
      <c r="AC402" s="11"/>
      <c r="AD402" s="11"/>
      <c r="AE402" s="11"/>
      <c r="AF402" s="11"/>
      <c r="AG402" s="11"/>
    </row>
    <row r="403" spans="1:33" s="2" customFormat="1" ht="12.6" hidden="1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81"/>
      <c r="V403" s="3"/>
      <c r="W403" s="3"/>
      <c r="X403" s="183"/>
      <c r="Y403" s="12"/>
      <c r="Z403" s="12"/>
      <c r="AA403" s="12"/>
      <c r="AB403" s="12"/>
      <c r="AC403" s="11"/>
      <c r="AD403" s="11"/>
      <c r="AE403" s="11"/>
      <c r="AF403" s="11"/>
      <c r="AG403" s="11"/>
    </row>
    <row r="404" spans="1:33" s="2" customFormat="1" ht="12.6" hidden="1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81"/>
      <c r="V404" s="3"/>
      <c r="W404" s="3"/>
      <c r="X404" s="183"/>
      <c r="Y404" s="12"/>
      <c r="Z404" s="12"/>
      <c r="AA404" s="12"/>
      <c r="AB404" s="12"/>
      <c r="AC404" s="11"/>
      <c r="AD404" s="11"/>
      <c r="AE404" s="11"/>
      <c r="AF404" s="11"/>
      <c r="AG404" s="11"/>
    </row>
    <row r="405" spans="1:33" s="2" customFormat="1" ht="12.6" hidden="1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81"/>
      <c r="V405" s="3"/>
      <c r="W405" s="3"/>
      <c r="X405" s="183"/>
      <c r="Y405" s="12"/>
      <c r="Z405" s="12"/>
      <c r="AA405" s="12"/>
      <c r="AB405" s="12"/>
      <c r="AC405" s="11"/>
      <c r="AD405" s="11"/>
      <c r="AE405" s="11"/>
      <c r="AF405" s="11"/>
      <c r="AG405" s="11"/>
    </row>
    <row r="406" spans="1:33" s="2" customFormat="1" ht="12.6" hidden="1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81"/>
      <c r="V406" s="3"/>
      <c r="W406" s="3"/>
      <c r="X406" s="183"/>
      <c r="Y406" s="12"/>
      <c r="Z406" s="12"/>
      <c r="AA406" s="12"/>
      <c r="AB406" s="12"/>
      <c r="AC406" s="11"/>
      <c r="AD406" s="11"/>
      <c r="AE406" s="11"/>
      <c r="AF406" s="11"/>
      <c r="AG406" s="11"/>
    </row>
    <row r="407" spans="1:33" s="2" customFormat="1" ht="12.6" hidden="1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81"/>
      <c r="V407" s="3"/>
      <c r="W407" s="3"/>
      <c r="X407" s="183"/>
      <c r="Y407" s="12"/>
      <c r="Z407" s="12"/>
      <c r="AA407" s="12"/>
      <c r="AB407" s="12"/>
      <c r="AC407" s="11"/>
      <c r="AD407" s="11"/>
      <c r="AE407" s="11"/>
      <c r="AF407" s="11"/>
      <c r="AG407" s="11"/>
    </row>
    <row r="408" spans="1:33" s="2" customFormat="1" ht="12.6" hidden="1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81"/>
      <c r="V408" s="3"/>
      <c r="W408" s="3"/>
      <c r="X408" s="183"/>
      <c r="Y408" s="12"/>
      <c r="Z408" s="12"/>
      <c r="AA408" s="12"/>
      <c r="AB408" s="12"/>
      <c r="AC408" s="11"/>
      <c r="AD408" s="11"/>
      <c r="AE408" s="11"/>
      <c r="AF408" s="11"/>
      <c r="AG408" s="11"/>
    </row>
    <row r="409" spans="1:33" s="2" customFormat="1" ht="12.6" hidden="1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81"/>
      <c r="V409" s="3"/>
      <c r="W409" s="3"/>
      <c r="X409" s="183"/>
      <c r="Y409" s="12"/>
      <c r="Z409" s="12"/>
      <c r="AA409" s="12"/>
      <c r="AB409" s="12"/>
      <c r="AC409" s="11"/>
      <c r="AD409" s="11"/>
      <c r="AE409" s="11"/>
      <c r="AF409" s="11"/>
      <c r="AG409" s="11"/>
    </row>
    <row r="410" spans="1:33" s="2" customFormat="1" ht="12.6" hidden="1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81"/>
      <c r="V410" s="3"/>
      <c r="W410" s="3"/>
      <c r="X410" s="183"/>
      <c r="Y410" s="12"/>
      <c r="Z410" s="12"/>
      <c r="AA410" s="12"/>
      <c r="AB410" s="12"/>
      <c r="AC410" s="11"/>
      <c r="AD410" s="11"/>
      <c r="AE410" s="11"/>
      <c r="AF410" s="11"/>
      <c r="AG410" s="11"/>
    </row>
    <row r="411" spans="1:33" s="2" customFormat="1" ht="12.6" hidden="1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81"/>
      <c r="V411" s="3"/>
      <c r="W411" s="3"/>
      <c r="X411" s="183"/>
      <c r="Y411" s="12"/>
      <c r="Z411" s="12"/>
      <c r="AA411" s="12"/>
      <c r="AB411" s="12"/>
      <c r="AC411" s="11"/>
      <c r="AD411" s="11"/>
      <c r="AE411" s="11"/>
      <c r="AF411" s="11"/>
      <c r="AG411" s="11"/>
    </row>
    <row r="412" spans="1:33" s="2" customFormat="1" ht="12.6" hidden="1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81"/>
      <c r="V412" s="3"/>
      <c r="W412" s="3"/>
      <c r="X412" s="183"/>
      <c r="Y412" s="12"/>
      <c r="Z412" s="12"/>
      <c r="AA412" s="12"/>
      <c r="AB412" s="12"/>
      <c r="AC412" s="11"/>
      <c r="AD412" s="11"/>
      <c r="AE412" s="11"/>
      <c r="AF412" s="11"/>
      <c r="AG412" s="11"/>
    </row>
    <row r="413" spans="1:33" s="2" customFormat="1" ht="12.6" hidden="1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81"/>
      <c r="V413" s="3"/>
      <c r="W413" s="3"/>
      <c r="X413" s="183"/>
      <c r="Y413" s="12"/>
      <c r="Z413" s="12"/>
      <c r="AA413" s="12"/>
      <c r="AB413" s="12"/>
      <c r="AC413" s="11"/>
      <c r="AD413" s="11"/>
      <c r="AE413" s="11"/>
      <c r="AF413" s="11"/>
      <c r="AG413" s="11"/>
    </row>
    <row r="414" spans="1:33" s="2" customFormat="1" ht="12.6" hidden="1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81"/>
      <c r="V414" s="3"/>
      <c r="W414" s="3"/>
      <c r="X414" s="183"/>
      <c r="Y414" s="12"/>
      <c r="Z414" s="12"/>
      <c r="AA414" s="12"/>
      <c r="AB414" s="12"/>
      <c r="AC414" s="11"/>
      <c r="AD414" s="11"/>
      <c r="AE414" s="11"/>
      <c r="AF414" s="11"/>
      <c r="AG414" s="11"/>
    </row>
    <row r="415" spans="1:33" s="2" customFormat="1" ht="12.6" hidden="1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81"/>
      <c r="V415" s="3"/>
      <c r="W415" s="3"/>
      <c r="X415" s="183"/>
      <c r="Y415" s="12"/>
      <c r="Z415" s="12"/>
      <c r="AA415" s="12"/>
      <c r="AB415" s="12"/>
      <c r="AC415" s="11"/>
      <c r="AD415" s="11"/>
      <c r="AE415" s="11"/>
      <c r="AF415" s="11"/>
      <c r="AG415" s="11"/>
    </row>
    <row r="416" spans="1:33" s="2" customFormat="1" ht="12.6" hidden="1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81"/>
      <c r="V416" s="3"/>
      <c r="W416" s="3"/>
      <c r="X416" s="183"/>
      <c r="Y416" s="12"/>
      <c r="Z416" s="12"/>
      <c r="AA416" s="12"/>
      <c r="AB416" s="12"/>
      <c r="AC416" s="11"/>
      <c r="AD416" s="11"/>
      <c r="AE416" s="11"/>
      <c r="AF416" s="11"/>
      <c r="AG416" s="11"/>
    </row>
    <row r="417" spans="1:33" s="2" customFormat="1" ht="12.6" hidden="1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81"/>
      <c r="V417" s="3"/>
      <c r="W417" s="3"/>
      <c r="X417" s="183"/>
      <c r="Y417" s="12"/>
      <c r="Z417" s="12"/>
      <c r="AA417" s="12"/>
      <c r="AB417" s="12"/>
      <c r="AC417" s="11"/>
      <c r="AD417" s="11"/>
      <c r="AE417" s="11"/>
      <c r="AF417" s="11"/>
      <c r="AG417" s="11"/>
    </row>
    <row r="418" spans="1:33" s="2" customFormat="1" ht="12.6" hidden="1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81"/>
      <c r="V418" s="3"/>
      <c r="W418" s="3"/>
      <c r="X418" s="183"/>
      <c r="Y418" s="12"/>
      <c r="Z418" s="12"/>
      <c r="AA418" s="12"/>
      <c r="AB418" s="12"/>
      <c r="AC418" s="11"/>
      <c r="AD418" s="11"/>
      <c r="AE418" s="11"/>
      <c r="AF418" s="11"/>
      <c r="AG418" s="11"/>
    </row>
    <row r="419" spans="1:33" s="2" customFormat="1" ht="12.6" hidden="1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81"/>
      <c r="V419" s="3"/>
      <c r="W419" s="3"/>
      <c r="X419" s="183"/>
      <c r="Y419" s="12"/>
      <c r="Z419" s="12"/>
      <c r="AA419" s="12"/>
      <c r="AB419" s="12"/>
      <c r="AC419" s="11"/>
      <c r="AD419" s="11"/>
      <c r="AE419" s="11"/>
      <c r="AF419" s="11"/>
      <c r="AG419" s="11"/>
    </row>
    <row r="420" spans="1:33" s="2" customFormat="1" ht="12.6" hidden="1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81"/>
      <c r="V420" s="3"/>
      <c r="W420" s="3"/>
      <c r="X420" s="183"/>
      <c r="Y420" s="12"/>
      <c r="Z420" s="12"/>
      <c r="AA420" s="12"/>
      <c r="AB420" s="12"/>
      <c r="AC420" s="11"/>
      <c r="AD420" s="11"/>
      <c r="AE420" s="11"/>
      <c r="AF420" s="11"/>
      <c r="AG420" s="11"/>
    </row>
    <row r="421" spans="1:33" s="2" customFormat="1" ht="12.6" hidden="1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81"/>
      <c r="V421" s="3"/>
      <c r="W421" s="3"/>
      <c r="X421" s="183"/>
      <c r="Y421" s="12"/>
      <c r="Z421" s="12"/>
      <c r="AA421" s="12"/>
      <c r="AB421" s="12"/>
      <c r="AC421" s="11"/>
      <c r="AD421" s="11"/>
      <c r="AE421" s="11"/>
      <c r="AF421" s="11"/>
      <c r="AG421" s="11"/>
    </row>
    <row r="422" spans="1:33" s="2" customFormat="1" ht="12.6" hidden="1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81"/>
      <c r="V422" s="3"/>
      <c r="W422" s="3"/>
      <c r="X422" s="183"/>
      <c r="Y422" s="12"/>
      <c r="Z422" s="12"/>
      <c r="AA422" s="12"/>
      <c r="AB422" s="12"/>
      <c r="AC422" s="11"/>
      <c r="AD422" s="11"/>
      <c r="AE422" s="11"/>
      <c r="AF422" s="11"/>
      <c r="AG422" s="11"/>
    </row>
    <row r="423" spans="1:33" s="2" customFormat="1" ht="12.6" hidden="1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81"/>
      <c r="V423" s="3"/>
      <c r="W423" s="3"/>
      <c r="X423" s="183"/>
      <c r="Y423" s="12"/>
      <c r="Z423" s="12"/>
      <c r="AA423" s="12"/>
      <c r="AB423" s="12"/>
      <c r="AC423" s="11"/>
      <c r="AD423" s="11"/>
      <c r="AE423" s="11"/>
      <c r="AF423" s="11"/>
      <c r="AG423" s="11"/>
    </row>
    <row r="424" spans="1:33" s="2" customFormat="1" ht="12.6" hidden="1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81"/>
      <c r="V424" s="3"/>
      <c r="W424" s="3"/>
      <c r="X424" s="183"/>
      <c r="Y424" s="12"/>
      <c r="Z424" s="12"/>
      <c r="AA424" s="12"/>
      <c r="AB424" s="12"/>
      <c r="AC424" s="11"/>
      <c r="AD424" s="11"/>
      <c r="AE424" s="11"/>
      <c r="AF424" s="11"/>
      <c r="AG424" s="11"/>
    </row>
    <row r="425" spans="1:33" s="2" customFormat="1" ht="12.6" hidden="1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81"/>
      <c r="V425" s="3"/>
      <c r="W425" s="3"/>
      <c r="X425" s="183"/>
      <c r="Y425" s="12"/>
      <c r="Z425" s="12"/>
      <c r="AA425" s="12"/>
      <c r="AB425" s="12"/>
      <c r="AC425" s="11"/>
      <c r="AD425" s="11"/>
      <c r="AE425" s="11"/>
      <c r="AF425" s="11"/>
      <c r="AG425" s="11"/>
    </row>
    <row r="426" spans="1:33" s="2" customFormat="1" ht="12.6" hidden="1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81"/>
      <c r="V426" s="3"/>
      <c r="W426" s="3"/>
      <c r="X426" s="183"/>
      <c r="Y426" s="12"/>
      <c r="Z426" s="12"/>
      <c r="AA426" s="12"/>
      <c r="AB426" s="12"/>
      <c r="AC426" s="11"/>
      <c r="AD426" s="11"/>
      <c r="AE426" s="11"/>
      <c r="AF426" s="11"/>
      <c r="AG426" s="11"/>
    </row>
    <row r="427" spans="1:33" s="2" customFormat="1" ht="12.6" hidden="1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81"/>
      <c r="V427" s="3"/>
      <c r="W427" s="3"/>
      <c r="X427" s="183"/>
      <c r="Y427" s="12"/>
      <c r="Z427" s="12"/>
      <c r="AA427" s="12"/>
      <c r="AB427" s="12"/>
      <c r="AC427" s="11"/>
      <c r="AD427" s="11"/>
      <c r="AE427" s="11"/>
      <c r="AF427" s="11"/>
      <c r="AG427" s="11"/>
    </row>
    <row r="428" spans="1:33" s="2" customFormat="1" ht="12.6" hidden="1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81"/>
      <c r="V428" s="3"/>
      <c r="W428" s="3"/>
      <c r="X428" s="183"/>
      <c r="Y428" s="12"/>
      <c r="Z428" s="12"/>
      <c r="AA428" s="12"/>
      <c r="AB428" s="12"/>
      <c r="AC428" s="11"/>
      <c r="AD428" s="11"/>
      <c r="AE428" s="11"/>
      <c r="AF428" s="11"/>
      <c r="AG428" s="11"/>
    </row>
    <row r="429" spans="1:33" s="2" customFormat="1" ht="12.6" hidden="1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81"/>
      <c r="V429" s="3"/>
      <c r="W429" s="3"/>
      <c r="X429" s="183"/>
      <c r="Y429" s="12"/>
      <c r="Z429" s="12"/>
      <c r="AA429" s="12"/>
      <c r="AB429" s="12"/>
      <c r="AC429" s="11"/>
      <c r="AD429" s="11"/>
      <c r="AE429" s="11"/>
      <c r="AF429" s="11"/>
      <c r="AG429" s="11"/>
    </row>
    <row r="430" spans="1:33" s="2" customFormat="1" ht="12.6" hidden="1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81"/>
      <c r="V430" s="3"/>
      <c r="W430" s="3"/>
      <c r="X430" s="183"/>
      <c r="Y430" s="12"/>
      <c r="Z430" s="12"/>
      <c r="AA430" s="12"/>
      <c r="AB430" s="12"/>
      <c r="AC430" s="11"/>
      <c r="AD430" s="11"/>
      <c r="AE430" s="11"/>
      <c r="AF430" s="11"/>
      <c r="AG430" s="11"/>
    </row>
    <row r="431" spans="1:33" s="2" customFormat="1" ht="12.6" hidden="1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81"/>
      <c r="V431" s="3"/>
      <c r="W431" s="3"/>
      <c r="X431" s="183"/>
      <c r="Y431" s="12"/>
      <c r="Z431" s="12"/>
      <c r="AA431" s="12"/>
      <c r="AB431" s="12"/>
      <c r="AC431" s="11"/>
      <c r="AD431" s="11"/>
      <c r="AE431" s="11"/>
      <c r="AF431" s="11"/>
      <c r="AG431" s="11"/>
    </row>
    <row r="432" spans="1:33" s="2" customFormat="1" ht="12.6" hidden="1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81"/>
      <c r="V432" s="3"/>
      <c r="W432" s="3"/>
      <c r="X432" s="183"/>
      <c r="Y432" s="12"/>
      <c r="Z432" s="12"/>
      <c r="AA432" s="12"/>
      <c r="AB432" s="12"/>
      <c r="AC432" s="11"/>
      <c r="AD432" s="11"/>
      <c r="AE432" s="11"/>
      <c r="AF432" s="11"/>
      <c r="AG432" s="11"/>
    </row>
    <row r="433" spans="1:33" s="2" customFormat="1" ht="12.6" hidden="1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81"/>
      <c r="V433" s="3"/>
      <c r="W433" s="3"/>
      <c r="X433" s="183"/>
      <c r="Y433" s="12"/>
      <c r="Z433" s="12"/>
      <c r="AA433" s="12"/>
      <c r="AB433" s="12"/>
      <c r="AC433" s="11"/>
      <c r="AD433" s="11"/>
      <c r="AE433" s="11"/>
      <c r="AF433" s="11"/>
      <c r="AG433" s="11"/>
    </row>
    <row r="434" spans="1:33" s="2" customFormat="1" ht="12.6" hidden="1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81"/>
      <c r="V434" s="3"/>
      <c r="W434" s="3"/>
      <c r="X434" s="183"/>
      <c r="Y434" s="12"/>
      <c r="Z434" s="12"/>
      <c r="AA434" s="12"/>
      <c r="AB434" s="12"/>
      <c r="AC434" s="11"/>
      <c r="AD434" s="11"/>
      <c r="AE434" s="11"/>
      <c r="AF434" s="11"/>
      <c r="AG434" s="11"/>
    </row>
    <row r="435" spans="1:33" s="2" customFormat="1" ht="12.6" hidden="1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81"/>
      <c r="V435" s="3"/>
      <c r="W435" s="3"/>
      <c r="X435" s="183"/>
      <c r="Y435" s="12"/>
      <c r="Z435" s="12"/>
      <c r="AA435" s="12"/>
      <c r="AB435" s="12"/>
      <c r="AC435" s="11"/>
      <c r="AD435" s="11"/>
      <c r="AE435" s="11"/>
      <c r="AF435" s="11"/>
      <c r="AG435" s="11"/>
    </row>
    <row r="436" spans="1:33" s="2" customFormat="1" ht="12.6" hidden="1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81"/>
      <c r="V436" s="3"/>
      <c r="W436" s="3"/>
      <c r="X436" s="183"/>
      <c r="Y436" s="12"/>
      <c r="Z436" s="12"/>
      <c r="AA436" s="12"/>
      <c r="AB436" s="12"/>
      <c r="AC436" s="11"/>
      <c r="AD436" s="11"/>
      <c r="AE436" s="11"/>
      <c r="AF436" s="11"/>
      <c r="AG436" s="11"/>
    </row>
    <row r="437" spans="1:33" s="2" customFormat="1" ht="12.6" hidden="1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81"/>
      <c r="V437" s="3"/>
      <c r="W437" s="3"/>
      <c r="X437" s="183"/>
      <c r="Y437" s="12"/>
      <c r="Z437" s="12"/>
      <c r="AA437" s="12"/>
      <c r="AB437" s="12"/>
      <c r="AC437" s="11"/>
      <c r="AD437" s="11"/>
      <c r="AE437" s="11"/>
      <c r="AF437" s="11"/>
      <c r="AG437" s="11"/>
    </row>
    <row r="438" spans="1:33" s="2" customFormat="1" ht="12.6" hidden="1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81"/>
      <c r="V438" s="3"/>
      <c r="W438" s="3"/>
      <c r="X438" s="183"/>
      <c r="Y438" s="12"/>
      <c r="Z438" s="12"/>
      <c r="AA438" s="12"/>
      <c r="AB438" s="12"/>
      <c r="AC438" s="11"/>
      <c r="AD438" s="11"/>
      <c r="AE438" s="11"/>
      <c r="AF438" s="11"/>
      <c r="AG438" s="11"/>
    </row>
    <row r="439" spans="1:33" s="2" customFormat="1" ht="12.6" hidden="1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81"/>
      <c r="V439" s="3"/>
      <c r="W439" s="3"/>
      <c r="X439" s="183"/>
      <c r="Y439" s="12"/>
      <c r="Z439" s="12"/>
      <c r="AA439" s="12"/>
      <c r="AB439" s="12"/>
      <c r="AC439" s="11"/>
      <c r="AD439" s="11"/>
      <c r="AE439" s="11"/>
      <c r="AF439" s="11"/>
      <c r="AG439" s="11"/>
    </row>
    <row r="440" spans="1:33" s="2" customFormat="1" ht="12.6" hidden="1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81"/>
      <c r="V440" s="3"/>
      <c r="W440" s="3"/>
      <c r="X440" s="183"/>
      <c r="Y440" s="12"/>
      <c r="Z440" s="12"/>
      <c r="AA440" s="12"/>
      <c r="AB440" s="12"/>
      <c r="AC440" s="11"/>
      <c r="AD440" s="11"/>
      <c r="AE440" s="11"/>
      <c r="AF440" s="11"/>
      <c r="AG440" s="11"/>
    </row>
    <row r="441" spans="1:33" s="2" customFormat="1" ht="12.6" hidden="1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81"/>
      <c r="V441" s="3"/>
      <c r="W441" s="3"/>
      <c r="X441" s="183"/>
      <c r="Y441" s="12"/>
      <c r="Z441" s="12"/>
      <c r="AA441" s="12"/>
      <c r="AB441" s="12"/>
      <c r="AC441" s="11"/>
      <c r="AD441" s="11"/>
      <c r="AE441" s="11"/>
      <c r="AF441" s="11"/>
      <c r="AG441" s="11"/>
    </row>
    <row r="442" spans="1:33" s="2" customFormat="1" ht="12.6" hidden="1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81"/>
      <c r="V442" s="3"/>
      <c r="W442" s="3"/>
      <c r="X442" s="183"/>
      <c r="Y442" s="12"/>
      <c r="Z442" s="12"/>
      <c r="AA442" s="12"/>
      <c r="AB442" s="12"/>
      <c r="AC442" s="11"/>
      <c r="AD442" s="11"/>
      <c r="AE442" s="11"/>
      <c r="AF442" s="11"/>
      <c r="AG442" s="11"/>
    </row>
    <row r="443" spans="1:33" s="2" customFormat="1" ht="12.6" hidden="1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81"/>
      <c r="V443" s="3"/>
      <c r="W443" s="3"/>
      <c r="X443" s="183"/>
      <c r="Y443" s="12"/>
      <c r="Z443" s="12"/>
      <c r="AA443" s="12"/>
      <c r="AB443" s="12"/>
      <c r="AC443" s="11"/>
      <c r="AD443" s="11"/>
      <c r="AE443" s="11"/>
      <c r="AF443" s="11"/>
      <c r="AG443" s="11"/>
    </row>
    <row r="444" spans="1:33" s="2" customFormat="1" ht="12.6" hidden="1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81"/>
      <c r="V444" s="3"/>
      <c r="W444" s="3"/>
      <c r="X444" s="183"/>
      <c r="Y444" s="12"/>
      <c r="Z444" s="12"/>
      <c r="AA444" s="12"/>
      <c r="AB444" s="12"/>
      <c r="AC444" s="11"/>
      <c r="AD444" s="11"/>
      <c r="AE444" s="11"/>
      <c r="AF444" s="11"/>
      <c r="AG444" s="11"/>
    </row>
    <row r="445" spans="1:33" s="2" customFormat="1" ht="12.6" hidden="1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81"/>
      <c r="V445" s="3"/>
      <c r="W445" s="3"/>
      <c r="X445" s="183"/>
      <c r="Y445" s="12"/>
      <c r="Z445" s="12"/>
      <c r="AA445" s="12"/>
      <c r="AB445" s="12"/>
      <c r="AC445" s="11"/>
      <c r="AD445" s="11"/>
      <c r="AE445" s="11"/>
      <c r="AF445" s="11"/>
      <c r="AG445" s="11"/>
    </row>
    <row r="446" spans="1:33" s="2" customFormat="1" ht="12.6" hidden="1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81"/>
      <c r="V446" s="3"/>
      <c r="W446" s="3"/>
      <c r="X446" s="183"/>
      <c r="Y446" s="12"/>
      <c r="Z446" s="12"/>
      <c r="AA446" s="12"/>
      <c r="AB446" s="12"/>
      <c r="AC446" s="11"/>
      <c r="AD446" s="11"/>
      <c r="AE446" s="11"/>
      <c r="AF446" s="11"/>
      <c r="AG446" s="11"/>
    </row>
    <row r="447" spans="1:33" s="2" customFormat="1" ht="12.6" hidden="1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81"/>
      <c r="V447" s="3"/>
      <c r="W447" s="3"/>
      <c r="X447" s="183"/>
      <c r="Y447" s="12"/>
      <c r="Z447" s="12"/>
      <c r="AA447" s="12"/>
      <c r="AB447" s="12"/>
      <c r="AC447" s="11"/>
      <c r="AD447" s="11"/>
      <c r="AE447" s="11"/>
      <c r="AF447" s="11"/>
      <c r="AG447" s="11"/>
    </row>
    <row r="448" spans="1:33" s="2" customFormat="1" ht="12.6" hidden="1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81"/>
      <c r="V448" s="3"/>
      <c r="W448" s="3"/>
      <c r="X448" s="183"/>
      <c r="Y448" s="12"/>
      <c r="Z448" s="12"/>
      <c r="AA448" s="12"/>
      <c r="AB448" s="12"/>
      <c r="AC448" s="11"/>
      <c r="AD448" s="11"/>
      <c r="AE448" s="11"/>
      <c r="AF448" s="11"/>
      <c r="AG448" s="11"/>
    </row>
    <row r="449" spans="1:33" s="2" customFormat="1" ht="12.6" hidden="1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81"/>
      <c r="V449" s="3"/>
      <c r="W449" s="3"/>
      <c r="X449" s="183"/>
      <c r="Y449" s="12"/>
      <c r="Z449" s="12"/>
      <c r="AA449" s="12"/>
      <c r="AB449" s="12"/>
      <c r="AC449" s="11"/>
      <c r="AD449" s="11"/>
      <c r="AE449" s="11"/>
      <c r="AF449" s="11"/>
      <c r="AG449" s="11"/>
    </row>
    <row r="450" spans="1:33" s="2" customFormat="1" ht="12.6" hidden="1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81"/>
      <c r="V450" s="3"/>
      <c r="W450" s="3"/>
      <c r="X450" s="183"/>
      <c r="Y450" s="12"/>
      <c r="Z450" s="12"/>
      <c r="AA450" s="12"/>
      <c r="AB450" s="12"/>
      <c r="AC450" s="11"/>
      <c r="AD450" s="11"/>
      <c r="AE450" s="11"/>
      <c r="AF450" s="11"/>
      <c r="AG450" s="11"/>
    </row>
    <row r="451" spans="1:33" s="2" customFormat="1" ht="12.6" hidden="1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81"/>
      <c r="V451" s="3"/>
      <c r="W451" s="3"/>
      <c r="X451" s="183"/>
      <c r="Y451" s="12"/>
      <c r="Z451" s="12"/>
      <c r="AA451" s="12"/>
      <c r="AB451" s="12"/>
      <c r="AC451" s="11"/>
      <c r="AD451" s="11"/>
      <c r="AE451" s="11"/>
      <c r="AF451" s="11"/>
      <c r="AG451" s="11"/>
    </row>
    <row r="452" spans="1:33" s="2" customFormat="1" ht="12.6" hidden="1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81"/>
      <c r="V452" s="3"/>
      <c r="W452" s="3"/>
      <c r="X452" s="183"/>
      <c r="Y452" s="12"/>
      <c r="Z452" s="12"/>
      <c r="AA452" s="12"/>
      <c r="AB452" s="12"/>
      <c r="AC452" s="11"/>
      <c r="AD452" s="11"/>
      <c r="AE452" s="11"/>
      <c r="AF452" s="11"/>
      <c r="AG452" s="11"/>
    </row>
    <row r="453" spans="1:33" s="2" customFormat="1" ht="12.6" hidden="1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81"/>
      <c r="V453" s="3"/>
      <c r="W453" s="3"/>
      <c r="X453" s="183"/>
      <c r="Y453" s="12"/>
      <c r="Z453" s="12"/>
      <c r="AA453" s="12"/>
      <c r="AB453" s="12"/>
      <c r="AC453" s="11"/>
      <c r="AD453" s="11"/>
      <c r="AE453" s="11"/>
      <c r="AF453" s="11"/>
      <c r="AG453" s="11"/>
    </row>
    <row r="454" spans="1:33" s="2" customFormat="1" ht="12.6" hidden="1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81"/>
      <c r="V454" s="3"/>
      <c r="W454" s="3"/>
      <c r="X454" s="183"/>
      <c r="Y454" s="12"/>
      <c r="Z454" s="12"/>
      <c r="AA454" s="12"/>
      <c r="AB454" s="12"/>
      <c r="AC454" s="11"/>
      <c r="AD454" s="11"/>
      <c r="AE454" s="11"/>
      <c r="AF454" s="11"/>
      <c r="AG454" s="11"/>
    </row>
    <row r="455" spans="1:33" s="2" customFormat="1" ht="12.6" hidden="1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81"/>
      <c r="V455" s="3"/>
      <c r="W455" s="3"/>
      <c r="X455" s="183"/>
      <c r="Y455" s="12"/>
      <c r="Z455" s="12"/>
      <c r="AA455" s="12"/>
      <c r="AB455" s="12"/>
      <c r="AC455" s="11"/>
      <c r="AD455" s="11"/>
      <c r="AE455" s="11"/>
      <c r="AF455" s="11"/>
      <c r="AG455" s="11"/>
    </row>
    <row r="456" spans="1:33" s="2" customFormat="1" ht="12.6" hidden="1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81"/>
      <c r="V456" s="3"/>
      <c r="W456" s="3"/>
      <c r="X456" s="183"/>
      <c r="Y456" s="12"/>
      <c r="Z456" s="12"/>
      <c r="AA456" s="12"/>
      <c r="AB456" s="12"/>
      <c r="AC456" s="11"/>
      <c r="AD456" s="11"/>
      <c r="AE456" s="11"/>
      <c r="AF456" s="11"/>
      <c r="AG456" s="11"/>
    </row>
    <row r="457" spans="1:33" s="2" customFormat="1" ht="12.6" hidden="1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81"/>
      <c r="V457" s="3"/>
      <c r="W457" s="3"/>
      <c r="X457" s="183"/>
      <c r="Y457" s="12"/>
      <c r="Z457" s="12"/>
      <c r="AA457" s="12"/>
      <c r="AB457" s="12"/>
      <c r="AC457" s="11"/>
      <c r="AD457" s="11"/>
      <c r="AE457" s="11"/>
      <c r="AF457" s="11"/>
      <c r="AG457" s="11"/>
    </row>
    <row r="458" spans="1:33" s="2" customFormat="1" ht="12.6" hidden="1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81"/>
      <c r="V458" s="3"/>
      <c r="W458" s="3"/>
      <c r="X458" s="183"/>
      <c r="Y458" s="12"/>
      <c r="Z458" s="12"/>
      <c r="AA458" s="12"/>
      <c r="AB458" s="12"/>
      <c r="AC458" s="11"/>
      <c r="AD458" s="11"/>
      <c r="AE458" s="11"/>
      <c r="AF458" s="11"/>
      <c r="AG458" s="11"/>
    </row>
    <row r="459" spans="1:33" s="2" customFormat="1" ht="12.6" hidden="1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81"/>
      <c r="V459" s="3"/>
      <c r="W459" s="3"/>
      <c r="X459" s="183"/>
      <c r="Y459" s="12"/>
      <c r="Z459" s="12"/>
      <c r="AA459" s="12"/>
      <c r="AB459" s="12"/>
      <c r="AC459" s="11"/>
      <c r="AD459" s="11"/>
      <c r="AE459" s="11"/>
      <c r="AF459" s="11"/>
      <c r="AG459" s="11"/>
    </row>
    <row r="460" spans="1:33" s="2" customFormat="1" ht="12.6" hidden="1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81"/>
      <c r="V460" s="3"/>
      <c r="W460" s="3"/>
      <c r="X460" s="183"/>
      <c r="Y460" s="12"/>
      <c r="Z460" s="12"/>
      <c r="AA460" s="12"/>
      <c r="AB460" s="12"/>
      <c r="AC460" s="11"/>
      <c r="AD460" s="11"/>
      <c r="AE460" s="11"/>
      <c r="AF460" s="11"/>
      <c r="AG460" s="11"/>
    </row>
    <row r="461" spans="1:33" s="2" customFormat="1" ht="12.6" hidden="1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81"/>
      <c r="V461" s="3"/>
      <c r="W461" s="3"/>
      <c r="X461" s="183"/>
      <c r="Y461" s="12"/>
      <c r="Z461" s="12"/>
      <c r="AA461" s="12"/>
      <c r="AB461" s="12"/>
      <c r="AC461" s="11"/>
      <c r="AD461" s="11"/>
      <c r="AE461" s="11"/>
      <c r="AF461" s="11"/>
      <c r="AG461" s="11"/>
    </row>
    <row r="462" spans="1:33" s="2" customFormat="1" ht="12.6" hidden="1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81"/>
      <c r="V462" s="3"/>
      <c r="W462" s="3"/>
      <c r="X462" s="183"/>
      <c r="Y462" s="12"/>
      <c r="Z462" s="12"/>
      <c r="AA462" s="12"/>
      <c r="AB462" s="12"/>
      <c r="AC462" s="11"/>
      <c r="AD462" s="11"/>
      <c r="AE462" s="11"/>
      <c r="AF462" s="11"/>
      <c r="AG462" s="11"/>
    </row>
    <row r="463" spans="1:33" s="2" customFormat="1" ht="12.6" hidden="1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81"/>
      <c r="V463" s="3"/>
      <c r="W463" s="3"/>
      <c r="X463" s="183"/>
      <c r="Y463" s="12"/>
      <c r="Z463" s="12"/>
      <c r="AA463" s="12"/>
      <c r="AB463" s="12"/>
      <c r="AC463" s="11"/>
      <c r="AD463" s="11"/>
      <c r="AE463" s="11"/>
      <c r="AF463" s="11"/>
      <c r="AG463" s="11"/>
    </row>
    <row r="464" spans="1:33" s="2" customFormat="1" ht="12.6" hidden="1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81"/>
      <c r="V464" s="3"/>
      <c r="W464" s="3"/>
      <c r="X464" s="183"/>
      <c r="Y464" s="12"/>
      <c r="Z464" s="12"/>
      <c r="AA464" s="12"/>
      <c r="AB464" s="12"/>
      <c r="AC464" s="11"/>
      <c r="AD464" s="11"/>
      <c r="AE464" s="11"/>
      <c r="AF464" s="11"/>
      <c r="AG464" s="11"/>
    </row>
    <row r="465" spans="1:33" s="2" customFormat="1" ht="12.6" hidden="1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81"/>
      <c r="V465" s="3"/>
      <c r="W465" s="3"/>
      <c r="X465" s="183"/>
      <c r="Y465" s="12"/>
      <c r="Z465" s="12"/>
      <c r="AA465" s="12"/>
      <c r="AB465" s="12"/>
      <c r="AC465" s="11"/>
      <c r="AD465" s="11"/>
      <c r="AE465" s="11"/>
      <c r="AF465" s="11"/>
      <c r="AG465" s="11"/>
    </row>
    <row r="466" spans="1:33" s="2" customFormat="1" ht="12.6" hidden="1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81"/>
      <c r="V466" s="3"/>
      <c r="W466" s="3"/>
      <c r="X466" s="183"/>
      <c r="Y466" s="12"/>
      <c r="Z466" s="12"/>
      <c r="AA466" s="12"/>
      <c r="AB466" s="12"/>
      <c r="AC466" s="11"/>
      <c r="AD466" s="11"/>
      <c r="AE466" s="11"/>
      <c r="AF466" s="11"/>
      <c r="AG466" s="11"/>
    </row>
    <row r="467" spans="1:33" s="2" customFormat="1" ht="12.6" hidden="1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81"/>
      <c r="V467" s="3"/>
      <c r="W467" s="3"/>
      <c r="X467" s="183"/>
      <c r="Y467" s="12"/>
      <c r="Z467" s="12"/>
      <c r="AA467" s="12"/>
      <c r="AB467" s="12"/>
      <c r="AC467" s="11"/>
      <c r="AD467" s="11"/>
      <c r="AE467" s="11"/>
      <c r="AF467" s="11"/>
      <c r="AG467" s="11"/>
    </row>
    <row r="468" spans="1:33" s="2" customFormat="1" ht="12.6" hidden="1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81"/>
      <c r="V468" s="3"/>
      <c r="W468" s="3"/>
      <c r="X468" s="183"/>
      <c r="Y468" s="12"/>
      <c r="Z468" s="12"/>
      <c r="AA468" s="12"/>
      <c r="AB468" s="12"/>
      <c r="AC468" s="11"/>
      <c r="AD468" s="11"/>
      <c r="AE468" s="11"/>
      <c r="AF468" s="11"/>
      <c r="AG468" s="11"/>
    </row>
    <row r="469" spans="1:33" s="2" customFormat="1" ht="12.6" hidden="1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81"/>
      <c r="V469" s="3"/>
      <c r="W469" s="3"/>
      <c r="X469" s="183"/>
      <c r="Y469" s="12"/>
      <c r="Z469" s="12"/>
      <c r="AA469" s="12"/>
      <c r="AB469" s="12"/>
      <c r="AC469" s="11"/>
      <c r="AD469" s="11"/>
      <c r="AE469" s="11"/>
      <c r="AF469" s="11"/>
      <c r="AG469" s="11"/>
    </row>
    <row r="470" spans="1:33" s="2" customFormat="1" ht="12.6" hidden="1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81"/>
      <c r="V470" s="3"/>
      <c r="W470" s="3"/>
      <c r="X470" s="183"/>
      <c r="Y470" s="12"/>
      <c r="Z470" s="12"/>
      <c r="AA470" s="12"/>
      <c r="AB470" s="12"/>
      <c r="AC470" s="11"/>
      <c r="AD470" s="11"/>
      <c r="AE470" s="11"/>
      <c r="AF470" s="11"/>
      <c r="AG470" s="11"/>
    </row>
    <row r="471" spans="1:33" s="2" customFormat="1" ht="12.6" hidden="1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81"/>
      <c r="V471" s="3"/>
      <c r="W471" s="3"/>
      <c r="X471" s="183"/>
      <c r="Y471" s="12"/>
      <c r="Z471" s="12"/>
      <c r="AA471" s="12"/>
      <c r="AB471" s="12"/>
      <c r="AC471" s="11"/>
      <c r="AD471" s="11"/>
      <c r="AE471" s="11"/>
      <c r="AF471" s="11"/>
      <c r="AG471" s="11"/>
    </row>
    <row r="472" spans="1:33" s="2" customFormat="1" ht="12.6" hidden="1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81"/>
      <c r="V472" s="3"/>
      <c r="W472" s="3"/>
      <c r="X472" s="183"/>
      <c r="Y472" s="12"/>
      <c r="Z472" s="12"/>
      <c r="AA472" s="12"/>
      <c r="AB472" s="12"/>
      <c r="AC472" s="11"/>
      <c r="AD472" s="11"/>
      <c r="AE472" s="11"/>
      <c r="AF472" s="11"/>
      <c r="AG472" s="11"/>
    </row>
    <row r="473" spans="1:33" s="2" customFormat="1" ht="12.6" hidden="1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81"/>
      <c r="V473" s="3"/>
      <c r="W473" s="3"/>
      <c r="X473" s="183"/>
      <c r="Y473" s="12"/>
      <c r="Z473" s="12"/>
      <c r="AA473" s="12"/>
      <c r="AB473" s="12"/>
      <c r="AC473" s="11"/>
      <c r="AD473" s="11"/>
      <c r="AE473" s="11"/>
      <c r="AF473" s="11"/>
      <c r="AG473" s="11"/>
    </row>
    <row r="474" spans="1:33" s="2" customFormat="1" ht="12.6" hidden="1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81"/>
      <c r="V474" s="3"/>
      <c r="W474" s="3"/>
      <c r="X474" s="183"/>
      <c r="Y474" s="12"/>
      <c r="Z474" s="12"/>
      <c r="AA474" s="12"/>
      <c r="AB474" s="12"/>
      <c r="AC474" s="11"/>
      <c r="AD474" s="11"/>
      <c r="AE474" s="11"/>
      <c r="AF474" s="11"/>
      <c r="AG474" s="11"/>
    </row>
    <row r="475" spans="1:33" s="2" customFormat="1" ht="12.6" hidden="1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81"/>
      <c r="V475" s="3"/>
      <c r="W475" s="3"/>
      <c r="X475" s="183"/>
      <c r="Y475" s="12"/>
      <c r="Z475" s="12"/>
      <c r="AA475" s="12"/>
      <c r="AB475" s="12"/>
      <c r="AC475" s="11"/>
      <c r="AD475" s="11"/>
      <c r="AE475" s="11"/>
      <c r="AF475" s="11"/>
      <c r="AG475" s="11"/>
    </row>
    <row r="476" spans="1:33" s="2" customFormat="1" ht="12.6" hidden="1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81"/>
      <c r="V476" s="3"/>
      <c r="W476" s="3"/>
      <c r="X476" s="183"/>
      <c r="Y476" s="12"/>
      <c r="Z476" s="12"/>
      <c r="AA476" s="12"/>
      <c r="AB476" s="12"/>
      <c r="AC476" s="11"/>
      <c r="AD476" s="11"/>
      <c r="AE476" s="11"/>
      <c r="AF476" s="11"/>
      <c r="AG476" s="11"/>
    </row>
    <row r="477" spans="1:33" s="2" customFormat="1" ht="12.6" hidden="1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81"/>
      <c r="V477" s="3"/>
      <c r="W477" s="3"/>
      <c r="X477" s="183"/>
      <c r="Y477" s="12"/>
      <c r="Z477" s="12"/>
      <c r="AA477" s="12"/>
      <c r="AB477" s="12"/>
      <c r="AC477" s="11"/>
      <c r="AD477" s="11"/>
      <c r="AE477" s="11"/>
      <c r="AF477" s="11"/>
      <c r="AG477" s="11"/>
    </row>
    <row r="478" spans="1:33" s="2" customFormat="1" ht="12.6" hidden="1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81"/>
      <c r="V478" s="3"/>
      <c r="W478" s="3"/>
      <c r="X478" s="183"/>
      <c r="Y478" s="12"/>
      <c r="Z478" s="12"/>
      <c r="AA478" s="12"/>
      <c r="AB478" s="12"/>
      <c r="AC478" s="11"/>
      <c r="AD478" s="11"/>
      <c r="AE478" s="11"/>
      <c r="AF478" s="11"/>
      <c r="AG478" s="11"/>
    </row>
    <row r="479" spans="1:33" s="2" customFormat="1" ht="12.6" hidden="1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81"/>
      <c r="V479" s="3"/>
      <c r="W479" s="3"/>
      <c r="X479" s="183"/>
      <c r="Y479" s="12"/>
      <c r="Z479" s="12"/>
      <c r="AA479" s="12"/>
      <c r="AB479" s="12"/>
      <c r="AC479" s="11"/>
      <c r="AD479" s="11"/>
      <c r="AE479" s="11"/>
      <c r="AF479" s="11"/>
      <c r="AG479" s="11"/>
    </row>
    <row r="480" spans="1:33" s="2" customFormat="1" ht="12.6" hidden="1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81"/>
      <c r="V480" s="3"/>
      <c r="W480" s="3"/>
      <c r="X480" s="183"/>
      <c r="Y480" s="12"/>
      <c r="Z480" s="12"/>
      <c r="AA480" s="12"/>
      <c r="AB480" s="12"/>
      <c r="AC480" s="11"/>
      <c r="AD480" s="11"/>
      <c r="AE480" s="11"/>
      <c r="AF480" s="11"/>
      <c r="AG480" s="11"/>
    </row>
    <row r="481" spans="1:33" s="2" customFormat="1" ht="12.6" hidden="1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81"/>
      <c r="V481" s="3"/>
      <c r="W481" s="3"/>
      <c r="X481" s="183"/>
      <c r="Y481" s="12"/>
      <c r="Z481" s="12"/>
      <c r="AA481" s="12"/>
      <c r="AB481" s="12"/>
      <c r="AC481" s="11"/>
      <c r="AD481" s="11"/>
      <c r="AE481" s="11"/>
      <c r="AF481" s="11"/>
      <c r="AG481" s="11"/>
    </row>
    <row r="482" spans="1:33" s="2" customFormat="1" ht="12.6" hidden="1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81"/>
      <c r="V482" s="3"/>
      <c r="W482" s="3"/>
      <c r="X482" s="183"/>
      <c r="Y482" s="12"/>
      <c r="Z482" s="12"/>
      <c r="AA482" s="12"/>
      <c r="AB482" s="12"/>
      <c r="AC482" s="11"/>
      <c r="AD482" s="11"/>
      <c r="AE482" s="11"/>
      <c r="AF482" s="11"/>
      <c r="AG482" s="11"/>
    </row>
    <row r="483" spans="1:33" s="2" customFormat="1" ht="12.6" hidden="1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81"/>
      <c r="V483" s="3"/>
      <c r="W483" s="3"/>
      <c r="X483" s="183"/>
      <c r="Y483" s="12"/>
      <c r="Z483" s="12"/>
      <c r="AA483" s="12"/>
      <c r="AB483" s="12"/>
      <c r="AC483" s="11"/>
      <c r="AD483" s="11"/>
      <c r="AE483" s="11"/>
      <c r="AF483" s="11"/>
      <c r="AG483" s="11"/>
    </row>
    <row r="484" spans="1:33" s="2" customFormat="1" ht="12.6" hidden="1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81"/>
      <c r="V484" s="3"/>
      <c r="W484" s="3"/>
      <c r="X484" s="183"/>
      <c r="Y484" s="12"/>
      <c r="Z484" s="12"/>
      <c r="AA484" s="12"/>
      <c r="AB484" s="12"/>
      <c r="AC484" s="11"/>
      <c r="AD484" s="11"/>
      <c r="AE484" s="11"/>
      <c r="AF484" s="11"/>
      <c r="AG484" s="11"/>
    </row>
    <row r="485" spans="1:33" s="2" customFormat="1" ht="12.6" hidden="1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81"/>
      <c r="V485" s="3"/>
      <c r="W485" s="3"/>
      <c r="X485" s="183"/>
      <c r="Y485" s="12"/>
      <c r="Z485" s="12"/>
      <c r="AA485" s="12"/>
      <c r="AB485" s="12"/>
      <c r="AC485" s="11"/>
      <c r="AD485" s="11"/>
      <c r="AE485" s="11"/>
      <c r="AF485" s="11"/>
      <c r="AG485" s="11"/>
    </row>
    <row r="486" spans="1:33" s="2" customFormat="1" ht="12.6" hidden="1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81"/>
      <c r="V486" s="3"/>
      <c r="W486" s="3"/>
      <c r="X486" s="183"/>
      <c r="Y486" s="12"/>
      <c r="Z486" s="12"/>
      <c r="AA486" s="12"/>
      <c r="AB486" s="12"/>
      <c r="AC486" s="11"/>
      <c r="AD486" s="11"/>
      <c r="AE486" s="11"/>
      <c r="AF486" s="11"/>
      <c r="AG486" s="11"/>
    </row>
    <row r="487" spans="1:33" s="2" customFormat="1" ht="12.6" hidden="1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81"/>
      <c r="V487" s="3"/>
      <c r="W487" s="3"/>
      <c r="X487" s="183"/>
      <c r="Y487" s="12"/>
      <c r="Z487" s="12"/>
      <c r="AA487" s="12"/>
      <c r="AB487" s="12"/>
      <c r="AC487" s="11"/>
      <c r="AD487" s="11"/>
      <c r="AE487" s="11"/>
      <c r="AF487" s="11"/>
      <c r="AG487" s="11"/>
    </row>
    <row r="488" spans="1:33" s="2" customFormat="1" ht="12.6" hidden="1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81"/>
      <c r="V488" s="3"/>
      <c r="W488" s="3"/>
      <c r="X488" s="183"/>
      <c r="Y488" s="12"/>
      <c r="Z488" s="12"/>
      <c r="AA488" s="12"/>
      <c r="AB488" s="12"/>
      <c r="AC488" s="11"/>
      <c r="AD488" s="11"/>
      <c r="AE488" s="11"/>
      <c r="AF488" s="11"/>
      <c r="AG488" s="11"/>
    </row>
    <row r="489" spans="1:33" s="2" customFormat="1" ht="12.6" hidden="1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81"/>
      <c r="V489" s="3"/>
      <c r="W489" s="3"/>
      <c r="X489" s="183"/>
      <c r="Y489" s="12"/>
      <c r="Z489" s="12"/>
      <c r="AA489" s="12"/>
      <c r="AB489" s="12"/>
      <c r="AC489" s="11"/>
      <c r="AD489" s="11"/>
      <c r="AE489" s="11"/>
      <c r="AF489" s="11"/>
      <c r="AG489" s="11"/>
    </row>
    <row r="490" spans="1:33" s="2" customFormat="1" ht="12.6" hidden="1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81"/>
      <c r="V490" s="3"/>
      <c r="W490" s="3"/>
      <c r="X490" s="183"/>
      <c r="Y490" s="12"/>
      <c r="Z490" s="12"/>
      <c r="AA490" s="12"/>
      <c r="AB490" s="12"/>
      <c r="AC490" s="11"/>
      <c r="AD490" s="11"/>
      <c r="AE490" s="11"/>
      <c r="AF490" s="11"/>
      <c r="AG490" s="11"/>
    </row>
    <row r="491" spans="1:33" s="2" customFormat="1" ht="12.6" hidden="1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81"/>
      <c r="V491" s="3"/>
      <c r="W491" s="3"/>
      <c r="X491" s="183"/>
      <c r="Y491" s="12"/>
      <c r="Z491" s="12"/>
      <c r="AA491" s="12"/>
      <c r="AB491" s="12"/>
      <c r="AC491" s="11"/>
      <c r="AD491" s="11"/>
      <c r="AE491" s="11"/>
      <c r="AF491" s="11"/>
      <c r="AG491" s="11"/>
    </row>
    <row r="492" spans="1:33" s="2" customFormat="1" ht="12.6" hidden="1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81"/>
      <c r="V492" s="3"/>
      <c r="W492" s="3"/>
      <c r="X492" s="183"/>
      <c r="Y492" s="12"/>
      <c r="Z492" s="12"/>
      <c r="AA492" s="12"/>
      <c r="AB492" s="12"/>
      <c r="AC492" s="11"/>
      <c r="AD492" s="11"/>
      <c r="AE492" s="11"/>
      <c r="AF492" s="11"/>
      <c r="AG492" s="11"/>
    </row>
    <row r="493" spans="1:33" s="2" customFormat="1" ht="12.6" hidden="1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81"/>
      <c r="V493" s="3"/>
      <c r="W493" s="3"/>
      <c r="X493" s="183"/>
      <c r="Y493" s="12"/>
      <c r="Z493" s="12"/>
      <c r="AA493" s="12"/>
      <c r="AB493" s="12"/>
      <c r="AC493" s="11"/>
      <c r="AD493" s="11"/>
      <c r="AE493" s="11"/>
      <c r="AF493" s="11"/>
      <c r="AG493" s="11"/>
    </row>
    <row r="494" spans="1:33" s="2" customFormat="1" ht="12.6" hidden="1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81"/>
      <c r="V494" s="3"/>
      <c r="W494" s="3"/>
      <c r="X494" s="183"/>
      <c r="Y494" s="12"/>
      <c r="Z494" s="12"/>
      <c r="AA494" s="12"/>
      <c r="AB494" s="12"/>
      <c r="AC494" s="11"/>
      <c r="AD494" s="11"/>
      <c r="AE494" s="11"/>
      <c r="AF494" s="11"/>
      <c r="AG494" s="11"/>
    </row>
    <row r="495" spans="1:33" s="2" customFormat="1" ht="12.6" hidden="1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81"/>
      <c r="V495" s="3"/>
      <c r="W495" s="3"/>
      <c r="X495" s="183"/>
      <c r="Y495" s="12"/>
      <c r="Z495" s="12"/>
      <c r="AA495" s="12"/>
      <c r="AB495" s="12"/>
      <c r="AC495" s="11"/>
      <c r="AD495" s="11"/>
      <c r="AE495" s="11"/>
      <c r="AF495" s="11"/>
      <c r="AG495" s="11"/>
    </row>
    <row r="496" spans="1:33" s="2" customFormat="1" ht="12.6" hidden="1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81"/>
      <c r="V496" s="3"/>
      <c r="W496" s="3"/>
      <c r="X496" s="183"/>
      <c r="Y496" s="12"/>
      <c r="Z496" s="12"/>
      <c r="AA496" s="12"/>
      <c r="AB496" s="12"/>
      <c r="AC496" s="11"/>
      <c r="AD496" s="11"/>
      <c r="AE496" s="11"/>
      <c r="AF496" s="11"/>
      <c r="AG496" s="11"/>
    </row>
    <row r="497" spans="1:33" s="2" customFormat="1" ht="12.6" hidden="1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81"/>
      <c r="V497" s="3"/>
      <c r="W497" s="3"/>
      <c r="X497" s="183"/>
      <c r="Y497" s="12"/>
      <c r="Z497" s="12"/>
      <c r="AA497" s="12"/>
      <c r="AB497" s="12"/>
      <c r="AC497" s="11"/>
      <c r="AD497" s="11"/>
      <c r="AE497" s="11"/>
      <c r="AF497" s="11"/>
      <c r="AG497" s="11"/>
    </row>
    <row r="498" spans="1:33" s="2" customFormat="1" ht="12.6" hidden="1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81"/>
      <c r="V498" s="3"/>
      <c r="W498" s="3"/>
      <c r="X498" s="183"/>
      <c r="Y498" s="12"/>
      <c r="Z498" s="12"/>
      <c r="AA498" s="12"/>
      <c r="AB498" s="12"/>
      <c r="AC498" s="11"/>
      <c r="AD498" s="11"/>
      <c r="AE498" s="11"/>
      <c r="AF498" s="11"/>
      <c r="AG498" s="11"/>
    </row>
    <row r="499" spans="1:33" s="2" customFormat="1" ht="12.6" hidden="1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81"/>
      <c r="V499" s="3"/>
      <c r="W499" s="3"/>
      <c r="X499" s="183"/>
      <c r="Y499" s="12"/>
      <c r="Z499" s="12"/>
      <c r="AA499" s="12"/>
      <c r="AB499" s="12"/>
      <c r="AC499" s="11"/>
      <c r="AD499" s="11"/>
      <c r="AE499" s="11"/>
      <c r="AF499" s="11"/>
      <c r="AG499" s="11"/>
    </row>
    <row r="500" spans="1:33" s="2" customFormat="1" ht="12.6" hidden="1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81"/>
      <c r="V500" s="3"/>
      <c r="W500" s="3"/>
      <c r="X500" s="183"/>
      <c r="Y500" s="12"/>
      <c r="Z500" s="12"/>
      <c r="AA500" s="12"/>
      <c r="AB500" s="12"/>
      <c r="AC500" s="11"/>
      <c r="AD500" s="11"/>
      <c r="AE500" s="11"/>
      <c r="AF500" s="11"/>
      <c r="AG500" s="11"/>
    </row>
    <row r="501" spans="1:33" s="2" customFormat="1" ht="12.6" hidden="1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81"/>
      <c r="V501" s="3"/>
      <c r="W501" s="3"/>
      <c r="X501" s="183"/>
      <c r="Y501" s="12"/>
      <c r="Z501" s="12"/>
      <c r="AA501" s="12"/>
      <c r="AB501" s="12"/>
      <c r="AC501" s="11"/>
      <c r="AD501" s="11"/>
      <c r="AE501" s="11"/>
      <c r="AF501" s="11"/>
      <c r="AG501" s="11"/>
    </row>
    <row r="502" spans="1:33" s="2" customFormat="1" ht="12.6" hidden="1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81"/>
      <c r="V502" s="3"/>
      <c r="W502" s="3"/>
      <c r="X502" s="183"/>
      <c r="Y502" s="12"/>
      <c r="Z502" s="12"/>
      <c r="AA502" s="12"/>
      <c r="AB502" s="12"/>
      <c r="AC502" s="11"/>
      <c r="AD502" s="11"/>
      <c r="AE502" s="11"/>
      <c r="AF502" s="11"/>
      <c r="AG502" s="11"/>
    </row>
    <row r="503" spans="1:33" s="2" customFormat="1" ht="12.6" hidden="1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81"/>
      <c r="V503" s="3"/>
      <c r="W503" s="3"/>
      <c r="X503" s="183"/>
      <c r="Y503" s="12"/>
      <c r="Z503" s="12"/>
      <c r="AA503" s="12"/>
      <c r="AB503" s="12"/>
      <c r="AC503" s="11"/>
      <c r="AD503" s="11"/>
      <c r="AE503" s="11"/>
      <c r="AF503" s="11"/>
      <c r="AG503" s="11"/>
    </row>
    <row r="504" spans="1:33" s="2" customFormat="1" ht="12.6" hidden="1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81"/>
      <c r="V504" s="3"/>
      <c r="W504" s="3"/>
      <c r="X504" s="183"/>
      <c r="Y504" s="12"/>
      <c r="Z504" s="12"/>
      <c r="AA504" s="12"/>
      <c r="AB504" s="12"/>
      <c r="AC504" s="11"/>
      <c r="AD504" s="11"/>
      <c r="AE504" s="11"/>
      <c r="AF504" s="11"/>
      <c r="AG504" s="11"/>
    </row>
    <row r="505" spans="1:33" s="2" customFormat="1" ht="12.6" hidden="1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81"/>
      <c r="V505" s="3"/>
      <c r="W505" s="3"/>
      <c r="X505" s="183"/>
      <c r="Y505" s="12"/>
      <c r="Z505" s="12"/>
      <c r="AA505" s="12"/>
      <c r="AB505" s="12"/>
      <c r="AC505" s="11"/>
      <c r="AD505" s="11"/>
      <c r="AE505" s="11"/>
      <c r="AF505" s="11"/>
      <c r="AG505" s="11"/>
    </row>
    <row r="506" spans="1:33" s="2" customFormat="1" ht="12.6" hidden="1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81"/>
      <c r="V506" s="3"/>
      <c r="W506" s="3"/>
      <c r="X506" s="183"/>
      <c r="Y506" s="12"/>
      <c r="Z506" s="12"/>
      <c r="AA506" s="12"/>
      <c r="AB506" s="12"/>
      <c r="AC506" s="11"/>
      <c r="AD506" s="11"/>
      <c r="AE506" s="11"/>
      <c r="AF506" s="11"/>
      <c r="AG506" s="11"/>
    </row>
    <row r="507" spans="1:33" s="2" customFormat="1" ht="12.6" hidden="1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81"/>
      <c r="V507" s="3"/>
      <c r="W507" s="3"/>
      <c r="X507" s="183"/>
      <c r="Y507" s="12"/>
      <c r="Z507" s="12"/>
      <c r="AA507" s="12"/>
      <c r="AB507" s="12"/>
      <c r="AC507" s="11"/>
      <c r="AD507" s="11"/>
      <c r="AE507" s="11"/>
      <c r="AF507" s="11"/>
      <c r="AG507" s="11"/>
    </row>
    <row r="508" spans="1:33" s="2" customFormat="1" ht="12.6" hidden="1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81"/>
      <c r="V508" s="3"/>
      <c r="W508" s="3"/>
      <c r="X508" s="183"/>
      <c r="Y508" s="12"/>
      <c r="Z508" s="12"/>
      <c r="AA508" s="12"/>
      <c r="AB508" s="12"/>
      <c r="AC508" s="11"/>
      <c r="AD508" s="11"/>
      <c r="AE508" s="11"/>
      <c r="AF508" s="11"/>
      <c r="AG508" s="11"/>
    </row>
    <row r="509" spans="1:33" s="2" customFormat="1" ht="12.6" hidden="1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81"/>
      <c r="V509" s="3"/>
      <c r="W509" s="3"/>
      <c r="X509" s="183"/>
      <c r="Y509" s="12"/>
      <c r="Z509" s="12"/>
      <c r="AA509" s="12"/>
      <c r="AB509" s="12"/>
      <c r="AC509" s="11"/>
      <c r="AD509" s="11"/>
      <c r="AE509" s="11"/>
      <c r="AF509" s="11"/>
      <c r="AG509" s="11"/>
    </row>
    <row r="510" spans="1:33" s="2" customFormat="1" ht="12.6" hidden="1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81"/>
      <c r="V510" s="3"/>
      <c r="W510" s="3"/>
      <c r="X510" s="183"/>
      <c r="Y510" s="12"/>
      <c r="Z510" s="12"/>
      <c r="AA510" s="12"/>
      <c r="AB510" s="12"/>
      <c r="AC510" s="11"/>
      <c r="AD510" s="11"/>
      <c r="AE510" s="11"/>
      <c r="AF510" s="11"/>
      <c r="AG510" s="11"/>
    </row>
    <row r="511" spans="1:33" s="2" customFormat="1" ht="12.6" hidden="1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81"/>
      <c r="V511" s="3"/>
      <c r="W511" s="3"/>
      <c r="X511" s="183"/>
      <c r="Y511" s="12"/>
      <c r="Z511" s="12"/>
      <c r="AA511" s="12"/>
      <c r="AB511" s="12"/>
      <c r="AC511" s="11"/>
      <c r="AD511" s="11"/>
      <c r="AE511" s="11"/>
      <c r="AF511" s="11"/>
      <c r="AG511" s="11"/>
    </row>
    <row r="512" spans="1:33" s="2" customFormat="1" ht="12.6" hidden="1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81"/>
      <c r="V512" s="3"/>
      <c r="W512" s="3"/>
      <c r="X512" s="183"/>
      <c r="Y512" s="12"/>
      <c r="Z512" s="12"/>
      <c r="AA512" s="12"/>
      <c r="AB512" s="12"/>
      <c r="AC512" s="11"/>
      <c r="AD512" s="11"/>
      <c r="AE512" s="11"/>
      <c r="AF512" s="11"/>
      <c r="AG512" s="11"/>
    </row>
    <row r="513" spans="1:33" s="2" customFormat="1" ht="12.6" hidden="1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81"/>
      <c r="V513" s="3"/>
      <c r="W513" s="3"/>
      <c r="X513" s="183"/>
      <c r="Y513" s="12"/>
      <c r="Z513" s="12"/>
      <c r="AA513" s="12"/>
      <c r="AB513" s="12"/>
      <c r="AC513" s="11"/>
      <c r="AD513" s="11"/>
      <c r="AE513" s="11"/>
      <c r="AF513" s="11"/>
      <c r="AG513" s="11"/>
    </row>
    <row r="514" spans="1:33" s="2" customFormat="1" ht="12.6" hidden="1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81"/>
      <c r="V514" s="3"/>
      <c r="W514" s="3"/>
      <c r="X514" s="183"/>
      <c r="Y514" s="12"/>
      <c r="Z514" s="12"/>
      <c r="AA514" s="12"/>
      <c r="AB514" s="12"/>
      <c r="AC514" s="11"/>
      <c r="AD514" s="11"/>
      <c r="AE514" s="11"/>
      <c r="AF514" s="11"/>
      <c r="AG514" s="11"/>
    </row>
    <row r="515" spans="1:33" s="2" customFormat="1" ht="12.6" hidden="1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81"/>
      <c r="V515" s="3"/>
      <c r="W515" s="3"/>
      <c r="X515" s="183"/>
      <c r="Y515" s="12"/>
      <c r="Z515" s="12"/>
      <c r="AA515" s="12"/>
      <c r="AB515" s="12"/>
      <c r="AC515" s="11"/>
      <c r="AD515" s="11"/>
      <c r="AE515" s="11"/>
      <c r="AF515" s="11"/>
      <c r="AG515" s="11"/>
    </row>
    <row r="516" spans="1:33" s="2" customFormat="1" ht="12.6" hidden="1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81"/>
      <c r="V516" s="3"/>
      <c r="W516" s="3"/>
      <c r="X516" s="183"/>
      <c r="Y516" s="12"/>
      <c r="Z516" s="12"/>
      <c r="AA516" s="12"/>
      <c r="AB516" s="12"/>
      <c r="AC516" s="11"/>
      <c r="AD516" s="11"/>
      <c r="AE516" s="11"/>
      <c r="AF516" s="11"/>
      <c r="AG516" s="11"/>
    </row>
    <row r="517" spans="1:33" s="2" customFormat="1" ht="12.6" hidden="1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81"/>
      <c r="V517" s="3"/>
      <c r="W517" s="3"/>
      <c r="X517" s="183"/>
      <c r="Y517" s="12"/>
      <c r="Z517" s="12"/>
      <c r="AA517" s="12"/>
      <c r="AB517" s="12"/>
      <c r="AC517" s="11"/>
      <c r="AD517" s="11"/>
      <c r="AE517" s="11"/>
      <c r="AF517" s="11"/>
      <c r="AG517" s="11"/>
    </row>
    <row r="518" spans="1:33" s="2" customFormat="1" ht="12.6" hidden="1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81"/>
      <c r="V518" s="3"/>
      <c r="W518" s="3"/>
      <c r="X518" s="183"/>
      <c r="Y518" s="12"/>
      <c r="Z518" s="12"/>
      <c r="AA518" s="12"/>
      <c r="AB518" s="12"/>
      <c r="AC518" s="11"/>
      <c r="AD518" s="11"/>
      <c r="AE518" s="11"/>
      <c r="AF518" s="11"/>
      <c r="AG518" s="11"/>
    </row>
    <row r="519" spans="1:33" s="2" customFormat="1" ht="12.6" hidden="1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81"/>
      <c r="V519" s="3"/>
      <c r="W519" s="3"/>
      <c r="X519" s="183"/>
      <c r="Y519" s="12"/>
      <c r="Z519" s="12"/>
      <c r="AA519" s="12"/>
      <c r="AB519" s="12"/>
      <c r="AC519" s="11"/>
      <c r="AD519" s="11"/>
      <c r="AE519" s="11"/>
      <c r="AF519" s="11"/>
      <c r="AG519" s="11"/>
    </row>
    <row r="520" spans="1:33" s="2" customFormat="1" ht="12.6" hidden="1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81"/>
      <c r="V520" s="3"/>
      <c r="W520" s="3"/>
      <c r="X520" s="183"/>
      <c r="Y520" s="12"/>
      <c r="Z520" s="12"/>
      <c r="AA520" s="12"/>
      <c r="AB520" s="12"/>
      <c r="AC520" s="11"/>
      <c r="AD520" s="11"/>
      <c r="AE520" s="11"/>
      <c r="AF520" s="11"/>
      <c r="AG520" s="11"/>
    </row>
    <row r="521" spans="1:33" s="2" customFormat="1" ht="12.6" hidden="1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81"/>
      <c r="V521" s="3"/>
      <c r="W521" s="3"/>
      <c r="X521" s="183"/>
      <c r="Y521" s="12"/>
      <c r="Z521" s="12"/>
      <c r="AA521" s="12"/>
      <c r="AB521" s="12"/>
      <c r="AC521" s="11"/>
      <c r="AD521" s="11"/>
      <c r="AE521" s="11"/>
      <c r="AF521" s="11"/>
      <c r="AG521" s="11"/>
    </row>
    <row r="522" spans="1:33" s="2" customFormat="1" ht="12.6" hidden="1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81"/>
      <c r="V522" s="3"/>
      <c r="W522" s="3"/>
      <c r="X522" s="183"/>
      <c r="Y522" s="12"/>
      <c r="Z522" s="12"/>
      <c r="AA522" s="12"/>
      <c r="AB522" s="12"/>
      <c r="AC522" s="11"/>
      <c r="AD522" s="11"/>
      <c r="AE522" s="11"/>
      <c r="AF522" s="11"/>
      <c r="AG522" s="11"/>
    </row>
    <row r="523" spans="1:33" s="2" customFormat="1" ht="12.6" hidden="1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81"/>
      <c r="V523" s="3"/>
      <c r="W523" s="3"/>
      <c r="X523" s="183"/>
      <c r="Y523" s="12"/>
      <c r="Z523" s="12"/>
      <c r="AA523" s="12"/>
      <c r="AB523" s="12"/>
      <c r="AC523" s="11"/>
      <c r="AD523" s="11"/>
      <c r="AE523" s="11"/>
      <c r="AF523" s="11"/>
      <c r="AG523" s="11"/>
    </row>
    <row r="524" spans="1:33" s="2" customFormat="1" ht="12.6" hidden="1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81"/>
      <c r="V524" s="3"/>
      <c r="W524" s="3"/>
      <c r="X524" s="183"/>
      <c r="Y524" s="12"/>
      <c r="Z524" s="12"/>
      <c r="AA524" s="12"/>
      <c r="AB524" s="12"/>
      <c r="AC524" s="11"/>
      <c r="AD524" s="11"/>
      <c r="AE524" s="11"/>
      <c r="AF524" s="11"/>
      <c r="AG524" s="11"/>
    </row>
    <row r="525" spans="1:33" s="2" customFormat="1" ht="12.6" hidden="1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81"/>
      <c r="V525" s="3"/>
      <c r="W525" s="3"/>
      <c r="X525" s="183"/>
      <c r="Y525" s="12"/>
      <c r="Z525" s="12"/>
      <c r="AA525" s="12"/>
      <c r="AB525" s="12"/>
      <c r="AC525" s="11"/>
      <c r="AD525" s="11"/>
      <c r="AE525" s="11"/>
      <c r="AF525" s="11"/>
      <c r="AG525" s="11"/>
    </row>
    <row r="526" spans="1:33" s="2" customFormat="1" ht="12.6" hidden="1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81"/>
      <c r="V526" s="3"/>
      <c r="W526" s="3"/>
      <c r="X526" s="183"/>
      <c r="Y526" s="12"/>
      <c r="Z526" s="12"/>
      <c r="AA526" s="12"/>
      <c r="AB526" s="12"/>
      <c r="AC526" s="11"/>
      <c r="AD526" s="11"/>
      <c r="AE526" s="11"/>
      <c r="AF526" s="11"/>
      <c r="AG526" s="11"/>
    </row>
    <row r="527" spans="1:33" s="2" customFormat="1" ht="12.6" hidden="1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81"/>
      <c r="V527" s="3"/>
      <c r="W527" s="3"/>
      <c r="X527" s="183"/>
      <c r="Y527" s="12"/>
      <c r="Z527" s="12"/>
      <c r="AA527" s="12"/>
      <c r="AB527" s="12"/>
      <c r="AC527" s="11"/>
      <c r="AD527" s="11"/>
      <c r="AE527" s="11"/>
      <c r="AF527" s="11"/>
      <c r="AG527" s="11"/>
    </row>
    <row r="528" spans="1:33" s="2" customFormat="1" ht="12.6" hidden="1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81"/>
      <c r="V528" s="3"/>
      <c r="W528" s="3"/>
      <c r="X528" s="183"/>
      <c r="Y528" s="12"/>
      <c r="Z528" s="12"/>
      <c r="AA528" s="12"/>
      <c r="AB528" s="12"/>
      <c r="AC528" s="11"/>
      <c r="AD528" s="11"/>
      <c r="AE528" s="11"/>
      <c r="AF528" s="11"/>
      <c r="AG528" s="11"/>
    </row>
    <row r="529" spans="1:33" s="2" customFormat="1" ht="12.6" hidden="1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81"/>
      <c r="V529" s="3"/>
      <c r="W529" s="3"/>
      <c r="X529" s="183"/>
      <c r="Y529" s="12"/>
      <c r="Z529" s="12"/>
      <c r="AA529" s="12"/>
      <c r="AB529" s="12"/>
      <c r="AC529" s="11"/>
      <c r="AD529" s="11"/>
      <c r="AE529" s="11"/>
      <c r="AF529" s="11"/>
      <c r="AG529" s="11"/>
    </row>
    <row r="530" spans="1:33" s="2" customFormat="1" ht="12.6" hidden="1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81"/>
      <c r="V530" s="3"/>
      <c r="W530" s="3"/>
      <c r="X530" s="183"/>
      <c r="Y530" s="12"/>
      <c r="Z530" s="12"/>
      <c r="AA530" s="12"/>
      <c r="AB530" s="12"/>
      <c r="AC530" s="11"/>
      <c r="AD530" s="11"/>
      <c r="AE530" s="11"/>
      <c r="AF530" s="11"/>
      <c r="AG530" s="11"/>
    </row>
    <row r="531" spans="1:33" s="2" customFormat="1" ht="12.6" hidden="1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81"/>
      <c r="V531" s="3"/>
      <c r="W531" s="3"/>
      <c r="X531" s="183"/>
      <c r="Y531" s="12"/>
      <c r="Z531" s="12"/>
      <c r="AA531" s="12"/>
      <c r="AB531" s="12"/>
      <c r="AC531" s="11"/>
      <c r="AD531" s="11"/>
      <c r="AE531" s="11"/>
      <c r="AF531" s="11"/>
      <c r="AG531" s="11"/>
    </row>
    <row r="532" spans="1:33" s="2" customFormat="1" ht="12.6" hidden="1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81"/>
      <c r="V532" s="3"/>
      <c r="W532" s="3"/>
      <c r="X532" s="183"/>
      <c r="Y532" s="12"/>
      <c r="Z532" s="12"/>
      <c r="AA532" s="12"/>
      <c r="AB532" s="12"/>
      <c r="AC532" s="11"/>
      <c r="AD532" s="11"/>
      <c r="AE532" s="11"/>
      <c r="AF532" s="11"/>
      <c r="AG532" s="11"/>
    </row>
    <row r="533" spans="1:33" s="2" customFormat="1" ht="12.6" hidden="1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81"/>
      <c r="V533" s="3"/>
      <c r="W533" s="3"/>
      <c r="X533" s="183"/>
      <c r="Y533" s="12"/>
      <c r="Z533" s="12"/>
      <c r="AA533" s="12"/>
      <c r="AB533" s="12"/>
      <c r="AC533" s="11"/>
      <c r="AD533" s="11"/>
      <c r="AE533" s="11"/>
      <c r="AF533" s="11"/>
      <c r="AG533" s="11"/>
    </row>
    <row r="534" spans="1:33" s="2" customFormat="1" ht="12.6" hidden="1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81"/>
      <c r="V534" s="3"/>
      <c r="W534" s="3"/>
      <c r="X534" s="183"/>
      <c r="Y534" s="12"/>
      <c r="Z534" s="12"/>
      <c r="AA534" s="12"/>
      <c r="AB534" s="12"/>
      <c r="AC534" s="11"/>
      <c r="AD534" s="11"/>
      <c r="AE534" s="11"/>
      <c r="AF534" s="11"/>
      <c r="AG534" s="11"/>
    </row>
    <row r="535" spans="1:33" s="2" customFormat="1" ht="12.6" hidden="1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81"/>
      <c r="V535" s="3"/>
      <c r="W535" s="3"/>
      <c r="X535" s="183"/>
      <c r="Y535" s="12"/>
      <c r="Z535" s="12"/>
      <c r="AA535" s="12"/>
      <c r="AB535" s="12"/>
      <c r="AC535" s="11"/>
      <c r="AD535" s="11"/>
      <c r="AE535" s="11"/>
      <c r="AF535" s="11"/>
      <c r="AG535" s="11"/>
    </row>
    <row r="536" spans="1:33" s="2" customFormat="1" ht="12.6" hidden="1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81"/>
      <c r="V536" s="3"/>
      <c r="W536" s="3"/>
      <c r="X536" s="183"/>
      <c r="Y536" s="12"/>
      <c r="Z536" s="12"/>
      <c r="AA536" s="12"/>
      <c r="AB536" s="12"/>
      <c r="AC536" s="11"/>
      <c r="AD536" s="11"/>
      <c r="AE536" s="11"/>
      <c r="AF536" s="11"/>
      <c r="AG536" s="11"/>
    </row>
    <row r="537" spans="1:33" s="2" customFormat="1" ht="12.6" hidden="1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81"/>
      <c r="V537" s="3"/>
      <c r="W537" s="3"/>
      <c r="X537" s="183"/>
      <c r="Y537" s="12"/>
      <c r="Z537" s="12"/>
      <c r="AA537" s="12"/>
      <c r="AB537" s="12"/>
      <c r="AC537" s="11"/>
      <c r="AD537" s="11"/>
      <c r="AE537" s="11"/>
      <c r="AF537" s="11"/>
      <c r="AG537" s="11"/>
    </row>
    <row r="538" spans="1:33" s="2" customFormat="1" ht="12.6" hidden="1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81"/>
      <c r="V538" s="3"/>
      <c r="W538" s="3"/>
      <c r="X538" s="183"/>
      <c r="Y538" s="12"/>
      <c r="Z538" s="12"/>
      <c r="AA538" s="12"/>
      <c r="AB538" s="12"/>
      <c r="AC538" s="11"/>
      <c r="AD538" s="11"/>
      <c r="AE538" s="11"/>
      <c r="AF538" s="11"/>
      <c r="AG538" s="11"/>
    </row>
    <row r="539" spans="1:33" s="2" customFormat="1" ht="12.6" hidden="1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81"/>
      <c r="V539" s="3"/>
      <c r="W539" s="3"/>
      <c r="X539" s="183"/>
      <c r="Y539" s="12"/>
      <c r="Z539" s="12"/>
      <c r="AA539" s="12"/>
      <c r="AB539" s="12"/>
      <c r="AC539" s="11"/>
      <c r="AD539" s="11"/>
      <c r="AE539" s="11"/>
      <c r="AF539" s="11"/>
      <c r="AG539" s="11"/>
    </row>
    <row r="540" spans="1:33" s="2" customFormat="1" ht="12.6" hidden="1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81"/>
      <c r="V540" s="3"/>
      <c r="W540" s="3"/>
      <c r="X540" s="183"/>
      <c r="Y540" s="12"/>
      <c r="Z540" s="12"/>
      <c r="AA540" s="12"/>
      <c r="AB540" s="12"/>
      <c r="AC540" s="11"/>
      <c r="AD540" s="11"/>
      <c r="AE540" s="11"/>
      <c r="AF540" s="11"/>
      <c r="AG540" s="11"/>
    </row>
    <row r="541" spans="1:33" s="2" customFormat="1" ht="12.6" hidden="1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81"/>
      <c r="V541" s="3"/>
      <c r="W541" s="3"/>
      <c r="X541" s="183"/>
      <c r="Y541" s="12"/>
      <c r="Z541" s="12"/>
      <c r="AA541" s="12"/>
      <c r="AB541" s="12"/>
      <c r="AC541" s="11"/>
      <c r="AD541" s="11"/>
      <c r="AE541" s="11"/>
      <c r="AF541" s="11"/>
      <c r="AG541" s="11"/>
    </row>
    <row r="542" spans="1:33" s="2" customFormat="1" ht="12.6" hidden="1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81"/>
      <c r="V542" s="3"/>
      <c r="W542" s="3"/>
      <c r="X542" s="183"/>
      <c r="Y542" s="12"/>
      <c r="Z542" s="12"/>
      <c r="AA542" s="12"/>
      <c r="AB542" s="12"/>
      <c r="AC542" s="11"/>
      <c r="AD542" s="11"/>
      <c r="AE542" s="11"/>
      <c r="AF542" s="11"/>
      <c r="AG542" s="11"/>
    </row>
    <row r="543" spans="1:33" s="2" customFormat="1" ht="12.6" hidden="1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81"/>
      <c r="V543" s="3"/>
      <c r="W543" s="3"/>
      <c r="X543" s="183"/>
      <c r="Y543" s="12"/>
      <c r="Z543" s="12"/>
      <c r="AA543" s="12"/>
      <c r="AB543" s="12"/>
      <c r="AC543" s="11"/>
      <c r="AD543" s="11"/>
      <c r="AE543" s="11"/>
      <c r="AF543" s="11"/>
      <c r="AG543" s="11"/>
    </row>
    <row r="544" spans="1:33" s="2" customFormat="1" ht="12.6" hidden="1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81"/>
      <c r="V544" s="3"/>
      <c r="W544" s="3"/>
      <c r="X544" s="183"/>
      <c r="Y544" s="12"/>
      <c r="Z544" s="12"/>
      <c r="AA544" s="12"/>
      <c r="AB544" s="12"/>
      <c r="AC544" s="11"/>
      <c r="AD544" s="11"/>
      <c r="AE544" s="11"/>
      <c r="AF544" s="11"/>
      <c r="AG544" s="11"/>
    </row>
    <row r="545" spans="1:33" s="2" customFormat="1" ht="12.6" hidden="1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81"/>
      <c r="V545" s="3"/>
      <c r="W545" s="3"/>
      <c r="X545" s="183"/>
      <c r="Y545" s="12"/>
      <c r="Z545" s="12"/>
      <c r="AA545" s="12"/>
      <c r="AB545" s="12"/>
      <c r="AC545" s="11"/>
      <c r="AD545" s="11"/>
      <c r="AE545" s="11"/>
      <c r="AF545" s="11"/>
      <c r="AG545" s="11"/>
    </row>
    <row r="546" spans="1:33" s="2" customFormat="1" ht="12.6" hidden="1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81"/>
      <c r="V546" s="3"/>
      <c r="W546" s="3"/>
      <c r="X546" s="183"/>
      <c r="Y546" s="12"/>
      <c r="Z546" s="12"/>
      <c r="AA546" s="12"/>
      <c r="AB546" s="12"/>
      <c r="AC546" s="11"/>
      <c r="AD546" s="11"/>
      <c r="AE546" s="11"/>
      <c r="AF546" s="11"/>
      <c r="AG546" s="11"/>
    </row>
    <row r="547" spans="1:33" s="2" customFormat="1" ht="12.6" hidden="1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81"/>
      <c r="V547" s="3"/>
      <c r="W547" s="3"/>
      <c r="X547" s="183"/>
      <c r="Y547" s="12"/>
      <c r="Z547" s="12"/>
      <c r="AA547" s="12"/>
      <c r="AB547" s="12"/>
      <c r="AC547" s="11"/>
      <c r="AD547" s="11"/>
      <c r="AE547" s="11"/>
      <c r="AF547" s="11"/>
      <c r="AG547" s="11"/>
    </row>
    <row r="548" spans="1:33" s="2" customFormat="1" ht="12.6" hidden="1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81"/>
      <c r="V548" s="3"/>
      <c r="W548" s="3"/>
      <c r="X548" s="183"/>
      <c r="Y548" s="12"/>
      <c r="Z548" s="12"/>
      <c r="AA548" s="12"/>
      <c r="AB548" s="12"/>
      <c r="AC548" s="11"/>
      <c r="AD548" s="11"/>
      <c r="AE548" s="11"/>
      <c r="AF548" s="11"/>
      <c r="AG548" s="11"/>
    </row>
    <row r="549" spans="1:33" s="2" customFormat="1" ht="12.6" hidden="1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81"/>
      <c r="V549" s="3"/>
      <c r="W549" s="3"/>
      <c r="X549" s="183"/>
      <c r="Y549" s="12"/>
      <c r="Z549" s="12"/>
      <c r="AA549" s="12"/>
      <c r="AB549" s="12"/>
      <c r="AC549" s="11"/>
      <c r="AD549" s="11"/>
      <c r="AE549" s="11"/>
      <c r="AF549" s="11"/>
      <c r="AG549" s="11"/>
    </row>
    <row r="550" spans="1:33" s="2" customFormat="1" ht="12.6" hidden="1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81"/>
      <c r="V550" s="3"/>
      <c r="W550" s="3"/>
      <c r="X550" s="183"/>
      <c r="Y550" s="12"/>
      <c r="Z550" s="12"/>
      <c r="AA550" s="12"/>
      <c r="AB550" s="12"/>
      <c r="AC550" s="11"/>
      <c r="AD550" s="11"/>
      <c r="AE550" s="11"/>
      <c r="AF550" s="11"/>
      <c r="AG550" s="11"/>
    </row>
    <row r="551" spans="1:33" s="2" customFormat="1" ht="12.6" hidden="1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81"/>
      <c r="V551" s="3"/>
      <c r="W551" s="3"/>
      <c r="X551" s="183"/>
      <c r="Y551" s="12"/>
      <c r="Z551" s="12"/>
      <c r="AA551" s="12"/>
      <c r="AB551" s="12"/>
      <c r="AC551" s="11"/>
      <c r="AD551" s="11"/>
      <c r="AE551" s="11"/>
      <c r="AF551" s="11"/>
      <c r="AG551" s="11"/>
    </row>
    <row r="552" spans="1:33" s="2" customFormat="1" ht="12.6" hidden="1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81"/>
      <c r="V552" s="3"/>
      <c r="W552" s="3"/>
      <c r="X552" s="183"/>
      <c r="Y552" s="12"/>
      <c r="Z552" s="12"/>
      <c r="AA552" s="12"/>
      <c r="AB552" s="12"/>
      <c r="AC552" s="11"/>
      <c r="AD552" s="11"/>
      <c r="AE552" s="11"/>
      <c r="AF552" s="11"/>
      <c r="AG552" s="11"/>
    </row>
    <row r="553" spans="1:33" s="2" customFormat="1" ht="12.6" hidden="1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81"/>
      <c r="V553" s="3"/>
      <c r="W553" s="3"/>
      <c r="X553" s="183"/>
      <c r="Y553" s="12"/>
      <c r="Z553" s="12"/>
      <c r="AA553" s="12"/>
      <c r="AB553" s="12"/>
      <c r="AC553" s="11"/>
      <c r="AD553" s="11"/>
      <c r="AE553" s="11"/>
      <c r="AF553" s="11"/>
      <c r="AG553" s="11"/>
    </row>
    <row r="554" spans="1:33" s="2" customFormat="1" ht="12.6" hidden="1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81"/>
      <c r="V554" s="3"/>
      <c r="W554" s="3"/>
      <c r="X554" s="183"/>
      <c r="Y554" s="12"/>
      <c r="Z554" s="12"/>
      <c r="AA554" s="12"/>
      <c r="AB554" s="12"/>
      <c r="AC554" s="11"/>
      <c r="AD554" s="11"/>
      <c r="AE554" s="11"/>
      <c r="AF554" s="11"/>
      <c r="AG554" s="11"/>
    </row>
    <row r="555" spans="1:33" s="2" customFormat="1" ht="12.6" hidden="1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81"/>
      <c r="V555" s="3"/>
      <c r="W555" s="3"/>
      <c r="X555" s="183"/>
      <c r="Y555" s="12"/>
      <c r="Z555" s="12"/>
      <c r="AA555" s="12"/>
      <c r="AB555" s="12"/>
      <c r="AC555" s="11"/>
      <c r="AD555" s="11"/>
      <c r="AE555" s="11"/>
      <c r="AF555" s="11"/>
      <c r="AG555" s="11"/>
    </row>
    <row r="556" spans="1:33" s="2" customFormat="1" ht="12.6" hidden="1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81"/>
      <c r="V556" s="3"/>
      <c r="W556" s="3"/>
      <c r="X556" s="183"/>
      <c r="Y556" s="12"/>
      <c r="Z556" s="12"/>
      <c r="AA556" s="12"/>
      <c r="AB556" s="12"/>
      <c r="AC556" s="11"/>
      <c r="AD556" s="11"/>
      <c r="AE556" s="11"/>
      <c r="AF556" s="11"/>
      <c r="AG556" s="11"/>
    </row>
    <row r="557" spans="1:33" s="2" customFormat="1" ht="12.6" hidden="1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81"/>
      <c r="V557" s="3"/>
      <c r="W557" s="3"/>
      <c r="X557" s="183"/>
      <c r="Y557" s="12"/>
      <c r="Z557" s="12"/>
      <c r="AA557" s="12"/>
      <c r="AB557" s="12"/>
      <c r="AC557" s="11"/>
      <c r="AD557" s="11"/>
      <c r="AE557" s="11"/>
      <c r="AF557" s="11"/>
      <c r="AG557" s="11"/>
    </row>
    <row r="558" spans="1:33" s="2" customFormat="1" ht="12.6" hidden="1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81"/>
      <c r="V558" s="3"/>
      <c r="W558" s="3"/>
      <c r="X558" s="183"/>
      <c r="Y558" s="12"/>
      <c r="Z558" s="12"/>
      <c r="AA558" s="12"/>
      <c r="AB558" s="12"/>
      <c r="AC558" s="11"/>
      <c r="AD558" s="11"/>
      <c r="AE558" s="11"/>
      <c r="AF558" s="11"/>
      <c r="AG558" s="11"/>
    </row>
    <row r="559" spans="1:33" s="2" customFormat="1" ht="12.6" hidden="1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81"/>
      <c r="V559" s="3"/>
      <c r="W559" s="3"/>
      <c r="X559" s="183"/>
      <c r="Y559" s="12"/>
      <c r="Z559" s="12"/>
      <c r="AA559" s="12"/>
      <c r="AB559" s="12"/>
      <c r="AC559" s="11"/>
      <c r="AD559" s="11"/>
      <c r="AE559" s="11"/>
      <c r="AF559" s="11"/>
      <c r="AG559" s="11"/>
    </row>
    <row r="560" spans="1:33" s="2" customFormat="1" ht="12.6" hidden="1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81"/>
      <c r="V560" s="3"/>
      <c r="W560" s="3"/>
      <c r="X560" s="183"/>
      <c r="Y560" s="12"/>
      <c r="Z560" s="12"/>
      <c r="AA560" s="12"/>
      <c r="AB560" s="12"/>
      <c r="AC560" s="11"/>
      <c r="AD560" s="11"/>
      <c r="AE560" s="11"/>
      <c r="AF560" s="11"/>
      <c r="AG560" s="11"/>
    </row>
    <row r="561" spans="1:33" s="2" customFormat="1" ht="12.6" hidden="1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81"/>
      <c r="V561" s="3"/>
      <c r="W561" s="3"/>
      <c r="X561" s="183"/>
      <c r="Y561" s="12"/>
      <c r="Z561" s="12"/>
      <c r="AA561" s="12"/>
      <c r="AB561" s="12"/>
      <c r="AC561" s="11"/>
      <c r="AD561" s="11"/>
      <c r="AE561" s="11"/>
      <c r="AF561" s="11"/>
      <c r="AG561" s="11"/>
    </row>
    <row r="562" spans="1:33" s="2" customFormat="1" ht="12.6" hidden="1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81"/>
      <c r="V562" s="3"/>
      <c r="W562" s="3"/>
      <c r="X562" s="183"/>
      <c r="Y562" s="12"/>
      <c r="Z562" s="12"/>
      <c r="AA562" s="12"/>
      <c r="AB562" s="12"/>
      <c r="AC562" s="11"/>
      <c r="AD562" s="11"/>
      <c r="AE562" s="11"/>
      <c r="AF562" s="11"/>
      <c r="AG562" s="11"/>
    </row>
    <row r="563" spans="1:33" s="2" customFormat="1" ht="12.6" hidden="1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81"/>
      <c r="V563" s="3"/>
      <c r="W563" s="3"/>
      <c r="X563" s="183"/>
      <c r="Y563" s="12"/>
      <c r="Z563" s="12"/>
      <c r="AA563" s="12"/>
      <c r="AB563" s="12"/>
      <c r="AC563" s="11"/>
      <c r="AD563" s="11"/>
      <c r="AE563" s="11"/>
      <c r="AF563" s="11"/>
      <c r="AG563" s="11"/>
    </row>
    <row r="564" spans="1:33" s="2" customFormat="1" ht="12.6" hidden="1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81"/>
      <c r="V564" s="3"/>
      <c r="W564" s="3"/>
      <c r="X564" s="183"/>
      <c r="Y564" s="12"/>
      <c r="Z564" s="12"/>
      <c r="AA564" s="12"/>
      <c r="AB564" s="12"/>
      <c r="AC564" s="11"/>
      <c r="AD564" s="11"/>
      <c r="AE564" s="11"/>
      <c r="AF564" s="11"/>
      <c r="AG564" s="11"/>
    </row>
    <row r="565" spans="1:33" s="2" customFormat="1" ht="12.6" hidden="1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81"/>
      <c r="V565" s="3"/>
      <c r="W565" s="3"/>
      <c r="X565" s="183"/>
      <c r="Y565" s="12"/>
      <c r="Z565" s="12"/>
      <c r="AA565" s="12"/>
      <c r="AB565" s="12"/>
      <c r="AC565" s="11"/>
      <c r="AD565" s="11"/>
      <c r="AE565" s="11"/>
      <c r="AF565" s="11"/>
      <c r="AG565" s="11"/>
    </row>
    <row r="566" spans="1:33" s="2" customFormat="1" ht="12.6" hidden="1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81"/>
      <c r="V566" s="3"/>
      <c r="W566" s="3"/>
      <c r="X566" s="183"/>
      <c r="Y566" s="12"/>
      <c r="Z566" s="12"/>
      <c r="AA566" s="12"/>
      <c r="AB566" s="12"/>
      <c r="AC566" s="11"/>
      <c r="AD566" s="11"/>
      <c r="AE566" s="11"/>
      <c r="AF566" s="11"/>
      <c r="AG566" s="11"/>
    </row>
    <row r="567" spans="1:33" s="2" customFormat="1" ht="12.6" hidden="1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81"/>
      <c r="V567" s="3"/>
      <c r="W567" s="3"/>
      <c r="X567" s="183"/>
      <c r="Y567" s="12"/>
      <c r="Z567" s="12"/>
      <c r="AA567" s="12"/>
      <c r="AB567" s="12"/>
      <c r="AC567" s="11"/>
      <c r="AD567" s="11"/>
      <c r="AE567" s="11"/>
      <c r="AF567" s="11"/>
      <c r="AG567" s="11"/>
    </row>
    <row r="568" spans="1:33" s="2" customFormat="1" ht="12.6" hidden="1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81"/>
      <c r="V568" s="3"/>
      <c r="W568" s="3"/>
      <c r="X568" s="183"/>
      <c r="Y568" s="12"/>
      <c r="Z568" s="12"/>
      <c r="AA568" s="12"/>
      <c r="AB568" s="12"/>
      <c r="AC568" s="11"/>
      <c r="AD568" s="11"/>
      <c r="AE568" s="11"/>
      <c r="AF568" s="11"/>
      <c r="AG568" s="11"/>
    </row>
    <row r="569" spans="1:33" s="2" customFormat="1" ht="12.6" hidden="1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81"/>
      <c r="V569" s="3"/>
      <c r="W569" s="3"/>
      <c r="X569" s="183"/>
      <c r="Y569" s="12"/>
      <c r="Z569" s="12"/>
      <c r="AA569" s="12"/>
      <c r="AB569" s="12"/>
      <c r="AC569" s="11"/>
      <c r="AD569" s="11"/>
      <c r="AE569" s="11"/>
      <c r="AF569" s="11"/>
      <c r="AG569" s="11"/>
    </row>
    <row r="570" spans="1:33" s="2" customFormat="1" ht="12.6" hidden="1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81"/>
      <c r="V570" s="3"/>
      <c r="W570" s="3"/>
      <c r="X570" s="183"/>
      <c r="Y570" s="12"/>
      <c r="Z570" s="12"/>
      <c r="AA570" s="12"/>
      <c r="AB570" s="12"/>
      <c r="AC570" s="11"/>
      <c r="AD570" s="11"/>
      <c r="AE570" s="11"/>
      <c r="AF570" s="11"/>
      <c r="AG570" s="11"/>
    </row>
    <row r="571" spans="1:33" s="2" customFormat="1" ht="12.6" hidden="1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81"/>
      <c r="V571" s="3"/>
      <c r="W571" s="3"/>
      <c r="X571" s="183"/>
      <c r="Y571" s="12"/>
      <c r="Z571" s="12"/>
      <c r="AA571" s="12"/>
      <c r="AB571" s="12"/>
      <c r="AC571" s="11"/>
      <c r="AD571" s="11"/>
      <c r="AE571" s="11"/>
      <c r="AF571" s="11"/>
      <c r="AG571" s="11"/>
    </row>
    <row r="572" spans="1:33" s="2" customFormat="1" ht="12.6" hidden="1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81"/>
      <c r="V572" s="3"/>
      <c r="W572" s="3"/>
      <c r="X572" s="183"/>
      <c r="Y572" s="12"/>
      <c r="Z572" s="12"/>
      <c r="AA572" s="12"/>
      <c r="AB572" s="12"/>
      <c r="AC572" s="11"/>
      <c r="AD572" s="11"/>
      <c r="AE572" s="11"/>
      <c r="AF572" s="11"/>
      <c r="AG572" s="11"/>
    </row>
    <row r="573" spans="1:33" s="2" customFormat="1" ht="12.6" hidden="1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81"/>
      <c r="V573" s="3"/>
      <c r="W573" s="3"/>
      <c r="X573" s="183"/>
      <c r="Y573" s="12"/>
      <c r="Z573" s="12"/>
      <c r="AA573" s="12"/>
      <c r="AB573" s="12"/>
      <c r="AC573" s="11"/>
      <c r="AD573" s="11"/>
      <c r="AE573" s="11"/>
      <c r="AF573" s="11"/>
      <c r="AG573" s="11"/>
    </row>
    <row r="574" spans="1:33" s="2" customFormat="1" ht="12.6" hidden="1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81"/>
      <c r="V574" s="3"/>
      <c r="W574" s="3"/>
      <c r="X574" s="183"/>
      <c r="Y574" s="12"/>
      <c r="Z574" s="12"/>
      <c r="AA574" s="12"/>
      <c r="AB574" s="12"/>
      <c r="AC574" s="11"/>
      <c r="AD574" s="11"/>
      <c r="AE574" s="11"/>
      <c r="AF574" s="11"/>
      <c r="AG574" s="11"/>
    </row>
    <row r="575" spans="1:33" s="2" customFormat="1" ht="12.6" hidden="1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81"/>
      <c r="V575" s="3"/>
      <c r="W575" s="3"/>
      <c r="X575" s="183"/>
      <c r="Y575" s="12"/>
      <c r="Z575" s="12"/>
      <c r="AA575" s="12"/>
      <c r="AB575" s="12"/>
      <c r="AC575" s="11"/>
      <c r="AD575" s="11"/>
      <c r="AE575" s="11"/>
      <c r="AF575" s="11"/>
      <c r="AG575" s="11"/>
    </row>
    <row r="576" spans="1:33" s="2" customFormat="1" ht="12.6" hidden="1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81"/>
      <c r="V576" s="3"/>
      <c r="W576" s="3"/>
      <c r="X576" s="183"/>
      <c r="Y576" s="12"/>
      <c r="Z576" s="12"/>
      <c r="AA576" s="12"/>
      <c r="AB576" s="12"/>
      <c r="AC576" s="11"/>
      <c r="AD576" s="11"/>
      <c r="AE576" s="11"/>
      <c r="AF576" s="11"/>
      <c r="AG576" s="11"/>
    </row>
    <row r="577" spans="1:33" s="2" customFormat="1" ht="12.6" hidden="1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81"/>
      <c r="V577" s="3"/>
      <c r="W577" s="3"/>
      <c r="X577" s="183"/>
      <c r="Y577" s="12"/>
      <c r="Z577" s="12"/>
      <c r="AA577" s="12"/>
      <c r="AB577" s="12"/>
      <c r="AC577" s="11"/>
      <c r="AD577" s="11"/>
      <c r="AE577" s="11"/>
      <c r="AF577" s="11"/>
      <c r="AG577" s="11"/>
    </row>
    <row r="578" spans="1:33" s="2" customFormat="1" ht="12.6" hidden="1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81"/>
      <c r="V578" s="3"/>
      <c r="W578" s="3"/>
      <c r="X578" s="183"/>
      <c r="Y578" s="12"/>
      <c r="Z578" s="12"/>
      <c r="AA578" s="12"/>
      <c r="AB578" s="12"/>
      <c r="AC578" s="11"/>
      <c r="AD578" s="11"/>
      <c r="AE578" s="11"/>
      <c r="AF578" s="11"/>
      <c r="AG578" s="11"/>
    </row>
    <row r="579" spans="1:33" s="2" customFormat="1" ht="12.6" hidden="1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81"/>
      <c r="V579" s="3"/>
      <c r="W579" s="3"/>
      <c r="X579" s="183"/>
      <c r="Y579" s="12"/>
      <c r="Z579" s="12"/>
      <c r="AA579" s="12"/>
      <c r="AB579" s="12"/>
      <c r="AC579" s="11"/>
      <c r="AD579" s="11"/>
      <c r="AE579" s="11"/>
      <c r="AF579" s="11"/>
      <c r="AG579" s="11"/>
    </row>
    <row r="580" spans="1:33" s="2" customFormat="1" ht="12.6" hidden="1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81"/>
      <c r="V580" s="3"/>
      <c r="W580" s="3"/>
      <c r="X580" s="183"/>
      <c r="Y580" s="12"/>
      <c r="Z580" s="12"/>
      <c r="AA580" s="12"/>
      <c r="AB580" s="12"/>
      <c r="AC580" s="11"/>
      <c r="AD580" s="11"/>
      <c r="AE580" s="11"/>
      <c r="AF580" s="11"/>
      <c r="AG580" s="11"/>
    </row>
    <row r="581" spans="1:33" s="2" customFormat="1" ht="12.6" hidden="1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81"/>
      <c r="V581" s="3"/>
      <c r="W581" s="3"/>
      <c r="X581" s="183"/>
      <c r="Y581" s="12"/>
      <c r="Z581" s="12"/>
      <c r="AA581" s="12"/>
      <c r="AB581" s="12"/>
      <c r="AC581" s="11"/>
      <c r="AD581" s="11"/>
      <c r="AE581" s="11"/>
      <c r="AF581" s="11"/>
      <c r="AG581" s="11"/>
    </row>
    <row r="582" spans="1:33" s="2" customFormat="1" ht="12.6" hidden="1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81"/>
      <c r="V582" s="3"/>
      <c r="W582" s="3"/>
      <c r="X582" s="183"/>
      <c r="Y582" s="12"/>
      <c r="Z582" s="12"/>
      <c r="AA582" s="12"/>
      <c r="AB582" s="12"/>
      <c r="AC582" s="11"/>
      <c r="AD582" s="11"/>
      <c r="AE582" s="11"/>
      <c r="AF582" s="11"/>
      <c r="AG582" s="11"/>
    </row>
    <row r="583" spans="1:33" s="2" customFormat="1" ht="12.6" hidden="1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81"/>
      <c r="V583" s="3"/>
      <c r="W583" s="3"/>
      <c r="X583" s="183"/>
      <c r="Y583" s="12"/>
      <c r="Z583" s="12"/>
      <c r="AA583" s="12"/>
      <c r="AB583" s="12"/>
      <c r="AC583" s="11"/>
      <c r="AD583" s="11"/>
      <c r="AE583" s="11"/>
      <c r="AF583" s="11"/>
      <c r="AG583" s="11"/>
    </row>
    <row r="584" spans="1:33" s="2" customFormat="1" ht="12.6" hidden="1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81"/>
      <c r="V584" s="3"/>
      <c r="W584" s="3"/>
      <c r="X584" s="183"/>
      <c r="Y584" s="12"/>
      <c r="Z584" s="12"/>
      <c r="AA584" s="12"/>
      <c r="AB584" s="12"/>
      <c r="AC584" s="11"/>
      <c r="AD584" s="11"/>
      <c r="AE584" s="11"/>
      <c r="AF584" s="11"/>
      <c r="AG584" s="11"/>
    </row>
    <row r="585" spans="1:33" s="2" customFormat="1" ht="12.6" hidden="1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81"/>
      <c r="V585" s="3"/>
      <c r="W585" s="3"/>
      <c r="X585" s="183"/>
      <c r="Y585" s="12"/>
      <c r="Z585" s="12"/>
      <c r="AA585" s="12"/>
      <c r="AB585" s="12"/>
      <c r="AC585" s="11"/>
      <c r="AD585" s="11"/>
      <c r="AE585" s="11"/>
      <c r="AF585" s="11"/>
      <c r="AG585" s="11"/>
    </row>
    <row r="586" spans="1:33" s="2" customFormat="1" ht="12.6" hidden="1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81"/>
      <c r="V586" s="3"/>
      <c r="W586" s="3"/>
      <c r="X586" s="183"/>
      <c r="Y586" s="12"/>
      <c r="Z586" s="12"/>
      <c r="AA586" s="12"/>
      <c r="AB586" s="12"/>
      <c r="AC586" s="11"/>
      <c r="AD586" s="11"/>
      <c r="AE586" s="11"/>
      <c r="AF586" s="11"/>
      <c r="AG586" s="11"/>
    </row>
    <row r="587" spans="1:33" s="2" customFormat="1" ht="12.6" hidden="1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81"/>
      <c r="V587" s="3"/>
      <c r="W587" s="3"/>
      <c r="X587" s="183"/>
      <c r="Y587" s="12"/>
      <c r="Z587" s="12"/>
      <c r="AA587" s="12"/>
      <c r="AB587" s="12"/>
      <c r="AC587" s="11"/>
      <c r="AD587" s="11"/>
      <c r="AE587" s="11"/>
      <c r="AF587" s="11"/>
      <c r="AG587" s="11"/>
    </row>
    <row r="588" spans="1:33" s="2" customFormat="1" ht="12.6" hidden="1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81"/>
      <c r="V588" s="3"/>
      <c r="W588" s="3"/>
      <c r="X588" s="183"/>
      <c r="Y588" s="12"/>
      <c r="Z588" s="12"/>
      <c r="AA588" s="12"/>
      <c r="AB588" s="12"/>
      <c r="AC588" s="11"/>
      <c r="AD588" s="11"/>
      <c r="AE588" s="11"/>
      <c r="AF588" s="11"/>
      <c r="AG588" s="11"/>
    </row>
    <row r="589" spans="1:33" s="2" customFormat="1" ht="12.6" hidden="1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81"/>
      <c r="V589" s="3"/>
      <c r="W589" s="3"/>
      <c r="X589" s="183"/>
      <c r="Y589" s="12"/>
      <c r="Z589" s="12"/>
      <c r="AA589" s="12"/>
      <c r="AB589" s="12"/>
      <c r="AC589" s="11"/>
      <c r="AD589" s="11"/>
      <c r="AE589" s="11"/>
      <c r="AF589" s="11"/>
      <c r="AG589" s="11"/>
    </row>
    <row r="590" spans="1:33" s="2" customFormat="1" ht="12.6" hidden="1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81"/>
      <c r="V590" s="3"/>
      <c r="W590" s="3"/>
      <c r="X590" s="183"/>
      <c r="Y590" s="12"/>
      <c r="Z590" s="12"/>
      <c r="AA590" s="12"/>
      <c r="AB590" s="12"/>
      <c r="AC590" s="11"/>
      <c r="AD590" s="11"/>
      <c r="AE590" s="11"/>
      <c r="AF590" s="11"/>
      <c r="AG590" s="11"/>
    </row>
    <row r="591" spans="1:33" s="2" customFormat="1" ht="12.6" hidden="1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81"/>
      <c r="V591" s="3"/>
      <c r="W591" s="3"/>
      <c r="X591" s="183"/>
      <c r="Y591" s="12"/>
      <c r="Z591" s="12"/>
      <c r="AA591" s="12"/>
      <c r="AB591" s="12"/>
      <c r="AC591" s="11"/>
      <c r="AD591" s="11"/>
      <c r="AE591" s="11"/>
      <c r="AF591" s="11"/>
      <c r="AG591" s="11"/>
    </row>
    <row r="592" spans="1:33" s="2" customFormat="1" ht="12.6" hidden="1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81"/>
      <c r="V592" s="3"/>
      <c r="W592" s="3"/>
      <c r="X592" s="183"/>
      <c r="Y592" s="12"/>
      <c r="Z592" s="12"/>
      <c r="AA592" s="12"/>
      <c r="AB592" s="12"/>
      <c r="AC592" s="11"/>
      <c r="AD592" s="11"/>
      <c r="AE592" s="11"/>
      <c r="AF592" s="11"/>
      <c r="AG592" s="11"/>
    </row>
    <row r="593" spans="1:33" s="2" customFormat="1" ht="12.6" hidden="1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81"/>
      <c r="V593" s="3"/>
      <c r="W593" s="3"/>
      <c r="X593" s="183"/>
      <c r="Y593" s="12"/>
      <c r="Z593" s="12"/>
      <c r="AA593" s="12"/>
      <c r="AB593" s="12"/>
      <c r="AC593" s="11"/>
      <c r="AD593" s="11"/>
      <c r="AE593" s="11"/>
      <c r="AF593" s="11"/>
      <c r="AG593" s="11"/>
    </row>
    <row r="594" spans="1:33" s="2" customFormat="1" ht="12.6" hidden="1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81"/>
      <c r="V594" s="3"/>
      <c r="W594" s="3"/>
      <c r="X594" s="183"/>
      <c r="Y594" s="12"/>
      <c r="Z594" s="12"/>
      <c r="AA594" s="12"/>
      <c r="AB594" s="12"/>
      <c r="AC594" s="11"/>
      <c r="AD594" s="11"/>
      <c r="AE594" s="11"/>
      <c r="AF594" s="11"/>
      <c r="AG594" s="11"/>
    </row>
    <row r="595" spans="1:33" s="2" customFormat="1" ht="12.6" hidden="1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81"/>
      <c r="V595" s="3"/>
      <c r="W595" s="3"/>
      <c r="X595" s="183"/>
      <c r="Y595" s="12"/>
      <c r="Z595" s="12"/>
      <c r="AA595" s="12"/>
      <c r="AB595" s="12"/>
      <c r="AC595" s="11"/>
      <c r="AD595" s="11"/>
      <c r="AE595" s="11"/>
      <c r="AF595" s="11"/>
      <c r="AG595" s="11"/>
    </row>
    <row r="596" spans="1:33" s="2" customFormat="1" ht="12.6" hidden="1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81"/>
      <c r="V596" s="3"/>
      <c r="W596" s="3"/>
      <c r="X596" s="183"/>
      <c r="Y596" s="12"/>
      <c r="Z596" s="12"/>
      <c r="AA596" s="12"/>
      <c r="AB596" s="12"/>
      <c r="AC596" s="11"/>
      <c r="AD596" s="11"/>
      <c r="AE596" s="11"/>
      <c r="AF596" s="11"/>
      <c r="AG596" s="11"/>
    </row>
    <row r="597" spans="1:33" s="2" customFormat="1" ht="12.6" hidden="1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81"/>
      <c r="V597" s="3"/>
      <c r="W597" s="3"/>
      <c r="X597" s="183"/>
      <c r="Y597" s="12"/>
      <c r="Z597" s="12"/>
      <c r="AA597" s="12"/>
      <c r="AB597" s="12"/>
      <c r="AC597" s="11"/>
      <c r="AD597" s="11"/>
      <c r="AE597" s="11"/>
      <c r="AF597" s="11"/>
      <c r="AG597" s="11"/>
    </row>
    <row r="598" spans="1:33" s="2" customFormat="1" ht="12.6" hidden="1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81"/>
      <c r="V598" s="3"/>
      <c r="W598" s="3"/>
      <c r="X598" s="183"/>
      <c r="Y598" s="12"/>
      <c r="Z598" s="12"/>
      <c r="AA598" s="12"/>
      <c r="AB598" s="12"/>
      <c r="AC598" s="11"/>
      <c r="AD598" s="11"/>
      <c r="AE598" s="11"/>
      <c r="AF598" s="11"/>
      <c r="AG598" s="11"/>
    </row>
    <row r="599" spans="1:33" s="2" customFormat="1" ht="12.6" hidden="1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81"/>
      <c r="V599" s="3"/>
      <c r="W599" s="3"/>
      <c r="X599" s="183"/>
      <c r="Y599" s="12"/>
      <c r="Z599" s="12"/>
      <c r="AA599" s="12"/>
      <c r="AB599" s="12"/>
      <c r="AC599" s="11"/>
      <c r="AD599" s="11"/>
      <c r="AE599" s="11"/>
      <c r="AF599" s="11"/>
      <c r="AG599" s="11"/>
    </row>
    <row r="600" spans="1:33" s="2" customFormat="1" ht="12.6" hidden="1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81"/>
      <c r="V600" s="3"/>
      <c r="W600" s="3"/>
      <c r="X600" s="183"/>
      <c r="Y600" s="12"/>
      <c r="Z600" s="12"/>
      <c r="AA600" s="12"/>
      <c r="AB600" s="12"/>
      <c r="AC600" s="11"/>
      <c r="AD600" s="11"/>
      <c r="AE600" s="11"/>
      <c r="AF600" s="11"/>
      <c r="AG600" s="11"/>
    </row>
    <row r="601" spans="1:33" s="2" customFormat="1" ht="12.6" hidden="1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81"/>
      <c r="V601" s="3"/>
      <c r="W601" s="3"/>
      <c r="X601" s="183"/>
      <c r="Y601" s="12"/>
      <c r="Z601" s="12"/>
      <c r="AA601" s="12"/>
      <c r="AB601" s="12"/>
      <c r="AC601" s="11"/>
      <c r="AD601" s="11"/>
      <c r="AE601" s="11"/>
      <c r="AF601" s="11"/>
      <c r="AG601" s="11"/>
    </row>
    <row r="602" spans="1:33" s="2" customFormat="1" ht="12.6" hidden="1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81"/>
      <c r="V602" s="3"/>
      <c r="W602" s="3"/>
      <c r="X602" s="183"/>
      <c r="Y602" s="12"/>
      <c r="Z602" s="12"/>
      <c r="AA602" s="12"/>
      <c r="AB602" s="12"/>
      <c r="AC602" s="11"/>
      <c r="AD602" s="11"/>
      <c r="AE602" s="11"/>
      <c r="AF602" s="11"/>
      <c r="AG602" s="11"/>
    </row>
    <row r="603" spans="1:33" s="2" customFormat="1" ht="12.6" hidden="1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81"/>
      <c r="V603" s="3"/>
      <c r="W603" s="3"/>
      <c r="X603" s="183"/>
      <c r="Y603" s="12"/>
      <c r="Z603" s="12"/>
      <c r="AA603" s="12"/>
      <c r="AB603" s="12"/>
      <c r="AC603" s="11"/>
      <c r="AD603" s="11"/>
      <c r="AE603" s="11"/>
      <c r="AF603" s="11"/>
      <c r="AG603" s="11"/>
    </row>
    <row r="604" spans="1:33" s="2" customFormat="1" ht="12.6" hidden="1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81"/>
      <c r="V604" s="3"/>
      <c r="W604" s="3"/>
      <c r="X604" s="183"/>
      <c r="Y604" s="12"/>
      <c r="Z604" s="12"/>
      <c r="AA604" s="12"/>
      <c r="AB604" s="12"/>
      <c r="AC604" s="11"/>
      <c r="AD604" s="11"/>
      <c r="AE604" s="11"/>
      <c r="AF604" s="11"/>
      <c r="AG604" s="11"/>
    </row>
    <row r="605" spans="1:33" s="2" customFormat="1" ht="12.6" hidden="1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81"/>
      <c r="V605" s="3"/>
      <c r="W605" s="3"/>
      <c r="X605" s="183"/>
      <c r="Y605" s="12"/>
      <c r="Z605" s="12"/>
      <c r="AA605" s="12"/>
      <c r="AB605" s="12"/>
      <c r="AC605" s="11"/>
      <c r="AD605" s="11"/>
      <c r="AE605" s="11"/>
      <c r="AF605" s="11"/>
      <c r="AG605" s="11"/>
    </row>
    <row r="606" spans="1:33" s="2" customFormat="1" ht="12.6" hidden="1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81"/>
      <c r="V606" s="3"/>
      <c r="W606" s="3"/>
      <c r="X606" s="183"/>
      <c r="Y606" s="12"/>
      <c r="Z606" s="12"/>
      <c r="AA606" s="12"/>
      <c r="AB606" s="12"/>
      <c r="AC606" s="11"/>
      <c r="AD606" s="11"/>
      <c r="AE606" s="11"/>
      <c r="AF606" s="11"/>
      <c r="AG606" s="11"/>
    </row>
    <row r="607" spans="1:33" s="2" customFormat="1" ht="12.6" hidden="1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81"/>
      <c r="V607" s="3"/>
      <c r="W607" s="3"/>
      <c r="X607" s="183"/>
      <c r="Y607" s="12"/>
      <c r="Z607" s="12"/>
      <c r="AA607" s="12"/>
      <c r="AB607" s="12"/>
      <c r="AC607" s="11"/>
      <c r="AD607" s="11"/>
      <c r="AE607" s="11"/>
      <c r="AF607" s="11"/>
      <c r="AG607" s="11"/>
    </row>
    <row r="608" spans="1:33" s="2" customFormat="1" ht="12.6" hidden="1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81"/>
      <c r="V608" s="3"/>
      <c r="W608" s="3"/>
      <c r="X608" s="183"/>
      <c r="Y608" s="12"/>
      <c r="Z608" s="12"/>
      <c r="AA608" s="12"/>
      <c r="AB608" s="12"/>
      <c r="AC608" s="11"/>
      <c r="AD608" s="11"/>
      <c r="AE608" s="11"/>
      <c r="AF608" s="11"/>
      <c r="AG608" s="11"/>
    </row>
    <row r="609" spans="1:33" s="2" customFormat="1" ht="12.6" hidden="1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81"/>
      <c r="V609" s="3"/>
      <c r="W609" s="3"/>
      <c r="X609" s="183"/>
      <c r="Y609" s="12"/>
      <c r="Z609" s="12"/>
      <c r="AA609" s="12"/>
      <c r="AB609" s="12"/>
      <c r="AC609" s="11"/>
      <c r="AD609" s="11"/>
      <c r="AE609" s="11"/>
      <c r="AF609" s="11"/>
      <c r="AG609" s="11"/>
    </row>
    <row r="610" spans="1:33" s="2" customFormat="1" ht="12.6" hidden="1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81"/>
      <c r="V610" s="3"/>
      <c r="W610" s="3"/>
      <c r="X610" s="183"/>
      <c r="Y610" s="12"/>
      <c r="Z610" s="12"/>
      <c r="AA610" s="12"/>
      <c r="AB610" s="12"/>
      <c r="AC610" s="11"/>
      <c r="AD610" s="11"/>
      <c r="AE610" s="11"/>
      <c r="AF610" s="11"/>
      <c r="AG610" s="11"/>
    </row>
    <row r="611" spans="1:33" s="2" customFormat="1" ht="12.6" hidden="1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81"/>
      <c r="V611" s="3"/>
      <c r="W611" s="3"/>
      <c r="X611" s="183"/>
      <c r="Y611" s="12"/>
      <c r="Z611" s="12"/>
      <c r="AA611" s="12"/>
      <c r="AB611" s="12"/>
      <c r="AC611" s="11"/>
      <c r="AD611" s="11"/>
      <c r="AE611" s="11"/>
      <c r="AF611" s="11"/>
      <c r="AG611" s="11"/>
    </row>
    <row r="612" spans="1:33" s="2" customFormat="1" ht="12.6" hidden="1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81"/>
      <c r="V612" s="3"/>
      <c r="W612" s="3"/>
      <c r="X612" s="183"/>
      <c r="Y612" s="12"/>
      <c r="Z612" s="12"/>
      <c r="AA612" s="12"/>
      <c r="AB612" s="12"/>
      <c r="AC612" s="11"/>
      <c r="AD612" s="11"/>
      <c r="AE612" s="11"/>
      <c r="AF612" s="11"/>
      <c r="AG612" s="11"/>
    </row>
    <row r="613" spans="1:33" s="2" customFormat="1" ht="12.6" hidden="1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81"/>
      <c r="V613" s="3"/>
      <c r="W613" s="3"/>
      <c r="X613" s="183"/>
      <c r="Y613" s="12"/>
      <c r="Z613" s="12"/>
      <c r="AA613" s="12"/>
      <c r="AB613" s="12"/>
      <c r="AC613" s="11"/>
      <c r="AD613" s="11"/>
      <c r="AE613" s="11"/>
      <c r="AF613" s="11"/>
      <c r="AG613" s="11"/>
    </row>
    <row r="614" spans="1:33" s="2" customFormat="1" ht="12.6" hidden="1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81"/>
      <c r="V614" s="3"/>
      <c r="W614" s="3"/>
      <c r="X614" s="183"/>
      <c r="Y614" s="12"/>
      <c r="Z614" s="12"/>
      <c r="AA614" s="12"/>
      <c r="AB614" s="12"/>
      <c r="AC614" s="11"/>
      <c r="AD614" s="11"/>
      <c r="AE614" s="11"/>
      <c r="AF614" s="11"/>
      <c r="AG614" s="11"/>
    </row>
    <row r="615" spans="1:33" s="2" customFormat="1" ht="12.6" hidden="1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81"/>
      <c r="V615" s="3"/>
      <c r="W615" s="3"/>
      <c r="X615" s="183"/>
      <c r="Y615" s="12"/>
      <c r="Z615" s="12"/>
      <c r="AA615" s="12"/>
      <c r="AB615" s="12"/>
      <c r="AC615" s="11"/>
      <c r="AD615" s="11"/>
      <c r="AE615" s="11"/>
      <c r="AF615" s="11"/>
      <c r="AG615" s="11"/>
    </row>
    <row r="616" spans="1:33" s="2" customFormat="1" ht="12.6" hidden="1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81"/>
      <c r="V616" s="3"/>
      <c r="W616" s="3"/>
      <c r="X616" s="183"/>
      <c r="Y616" s="12"/>
      <c r="Z616" s="12"/>
      <c r="AA616" s="12"/>
      <c r="AB616" s="12"/>
      <c r="AC616" s="11"/>
      <c r="AD616" s="11"/>
      <c r="AE616" s="11"/>
      <c r="AF616" s="11"/>
      <c r="AG616" s="11"/>
    </row>
    <row r="617" spans="1:33" s="2" customFormat="1" ht="12.6" hidden="1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81"/>
      <c r="V617" s="3"/>
      <c r="W617" s="3"/>
      <c r="X617" s="183"/>
      <c r="Y617" s="12"/>
      <c r="Z617" s="12"/>
      <c r="AA617" s="12"/>
      <c r="AB617" s="12"/>
      <c r="AC617" s="11"/>
      <c r="AD617" s="11"/>
      <c r="AE617" s="11"/>
      <c r="AF617" s="11"/>
      <c r="AG617" s="11"/>
    </row>
    <row r="618" spans="1:33" s="2" customFormat="1" ht="12.6" hidden="1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81"/>
      <c r="V618" s="3"/>
      <c r="W618" s="3"/>
      <c r="X618" s="183"/>
      <c r="Y618" s="12"/>
      <c r="Z618" s="12"/>
      <c r="AA618" s="12"/>
      <c r="AB618" s="12"/>
      <c r="AC618" s="11"/>
      <c r="AD618" s="11"/>
      <c r="AE618" s="11"/>
      <c r="AF618" s="11"/>
      <c r="AG618" s="11"/>
    </row>
    <row r="619" spans="1:33" s="2" customFormat="1" ht="12.6" hidden="1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81"/>
      <c r="V619" s="3"/>
      <c r="W619" s="3"/>
      <c r="X619" s="183"/>
      <c r="Y619" s="12"/>
      <c r="Z619" s="12"/>
      <c r="AA619" s="12"/>
      <c r="AB619" s="12"/>
      <c r="AC619" s="11"/>
      <c r="AD619" s="11"/>
      <c r="AE619" s="11"/>
      <c r="AF619" s="11"/>
      <c r="AG619" s="11"/>
    </row>
    <row r="620" spans="1:33" s="2" customFormat="1" ht="12.6" hidden="1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81"/>
      <c r="V620" s="3"/>
      <c r="W620" s="3"/>
      <c r="X620" s="183"/>
      <c r="Y620" s="12"/>
      <c r="Z620" s="12"/>
      <c r="AA620" s="12"/>
      <c r="AB620" s="12"/>
      <c r="AC620" s="11"/>
      <c r="AD620" s="11"/>
      <c r="AE620" s="11"/>
      <c r="AF620" s="11"/>
      <c r="AG620" s="11"/>
    </row>
    <row r="621" spans="1:33" s="2" customFormat="1" ht="12.6" hidden="1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81"/>
      <c r="V621" s="3"/>
      <c r="W621" s="3"/>
      <c r="X621" s="183"/>
      <c r="Y621" s="12"/>
      <c r="Z621" s="12"/>
      <c r="AA621" s="12"/>
      <c r="AB621" s="12"/>
      <c r="AC621" s="11"/>
      <c r="AD621" s="11"/>
      <c r="AE621" s="11"/>
      <c r="AF621" s="11"/>
      <c r="AG621" s="11"/>
    </row>
    <row r="622" spans="1:33" s="2" customFormat="1" ht="12.6" hidden="1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81"/>
      <c r="V622" s="3"/>
      <c r="W622" s="3"/>
      <c r="X622" s="183"/>
      <c r="Y622" s="12"/>
      <c r="Z622" s="12"/>
      <c r="AA622" s="12"/>
      <c r="AB622" s="12"/>
      <c r="AC622" s="11"/>
      <c r="AD622" s="11"/>
      <c r="AE622" s="11"/>
      <c r="AF622" s="11"/>
      <c r="AG622" s="11"/>
    </row>
    <row r="623" spans="1:33" s="2" customFormat="1" ht="12.6" hidden="1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81"/>
      <c r="V623" s="3"/>
      <c r="W623" s="3"/>
      <c r="X623" s="183"/>
      <c r="Y623" s="12"/>
      <c r="Z623" s="12"/>
      <c r="AA623" s="12"/>
      <c r="AB623" s="12"/>
      <c r="AC623" s="11"/>
      <c r="AD623" s="11"/>
      <c r="AE623" s="11"/>
      <c r="AF623" s="11"/>
      <c r="AG623" s="11"/>
    </row>
    <row r="624" spans="1:33" s="2" customFormat="1" ht="12.6" hidden="1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81"/>
      <c r="V624" s="3"/>
      <c r="W624" s="3"/>
      <c r="X624" s="183"/>
      <c r="Y624" s="12"/>
      <c r="Z624" s="12"/>
      <c r="AA624" s="12"/>
      <c r="AB624" s="12"/>
      <c r="AC624" s="11"/>
      <c r="AD624" s="11"/>
      <c r="AE624" s="11"/>
      <c r="AF624" s="11"/>
      <c r="AG624" s="11"/>
    </row>
    <row r="625" spans="1:33" s="2" customFormat="1" ht="12.6" hidden="1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81"/>
      <c r="V625" s="3"/>
      <c r="W625" s="3"/>
      <c r="X625" s="183"/>
      <c r="Y625" s="12"/>
      <c r="Z625" s="12"/>
      <c r="AA625" s="12"/>
      <c r="AB625" s="12"/>
      <c r="AC625" s="11"/>
      <c r="AD625" s="11"/>
      <c r="AE625" s="11"/>
      <c r="AF625" s="11"/>
      <c r="AG625" s="11"/>
    </row>
    <row r="626" spans="1:33" s="2" customFormat="1" ht="12.6" hidden="1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81"/>
      <c r="V626" s="3"/>
      <c r="W626" s="3"/>
      <c r="X626" s="183"/>
      <c r="Y626" s="12"/>
      <c r="Z626" s="12"/>
      <c r="AA626" s="12"/>
      <c r="AB626" s="12"/>
      <c r="AC626" s="11"/>
      <c r="AD626" s="11"/>
      <c r="AE626" s="11"/>
      <c r="AF626" s="11"/>
      <c r="AG626" s="11"/>
    </row>
    <row r="627" spans="1:33" s="2" customFormat="1" ht="12.6" hidden="1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81"/>
      <c r="V627" s="3"/>
      <c r="W627" s="3"/>
      <c r="X627" s="183"/>
      <c r="Y627" s="12"/>
      <c r="Z627" s="12"/>
      <c r="AA627" s="12"/>
      <c r="AB627" s="12"/>
      <c r="AC627" s="11"/>
      <c r="AD627" s="11"/>
      <c r="AE627" s="11"/>
      <c r="AF627" s="11"/>
      <c r="AG627" s="11"/>
    </row>
    <row r="628" spans="1:33" s="2" customFormat="1" ht="12.6" hidden="1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81"/>
      <c r="V628" s="3"/>
      <c r="W628" s="3"/>
      <c r="X628" s="183"/>
      <c r="Y628" s="12"/>
      <c r="Z628" s="12"/>
      <c r="AA628" s="12"/>
      <c r="AB628" s="12"/>
      <c r="AC628" s="11"/>
      <c r="AD628" s="11"/>
      <c r="AE628" s="11"/>
      <c r="AF628" s="11"/>
      <c r="AG628" s="11"/>
    </row>
    <row r="629" spans="1:33" s="2" customFormat="1" ht="12.6" hidden="1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81"/>
      <c r="V629" s="3"/>
      <c r="W629" s="3"/>
      <c r="X629" s="183"/>
      <c r="Y629" s="12"/>
      <c r="Z629" s="12"/>
      <c r="AA629" s="12"/>
      <c r="AB629" s="12"/>
      <c r="AC629" s="11"/>
      <c r="AD629" s="11"/>
      <c r="AE629" s="11"/>
      <c r="AF629" s="11"/>
      <c r="AG629" s="11"/>
    </row>
    <row r="630" spans="1:33" s="2" customFormat="1" ht="12.6" hidden="1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81"/>
      <c r="V630" s="3"/>
      <c r="W630" s="3"/>
      <c r="X630" s="183"/>
      <c r="Y630" s="12"/>
      <c r="Z630" s="12"/>
      <c r="AA630" s="12"/>
      <c r="AB630" s="12"/>
      <c r="AC630" s="11"/>
      <c r="AD630" s="11"/>
      <c r="AE630" s="11"/>
      <c r="AF630" s="11"/>
      <c r="AG630" s="11"/>
    </row>
    <row r="631" spans="1:33" s="2" customFormat="1" ht="12.6" hidden="1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81"/>
      <c r="V631" s="3"/>
      <c r="W631" s="3"/>
      <c r="X631" s="183"/>
      <c r="Y631" s="12"/>
      <c r="Z631" s="12"/>
      <c r="AA631" s="12"/>
      <c r="AB631" s="12"/>
      <c r="AC631" s="11"/>
      <c r="AD631" s="11"/>
      <c r="AE631" s="11"/>
      <c r="AF631" s="11"/>
      <c r="AG631" s="11"/>
    </row>
    <row r="632" spans="1:33" s="2" customFormat="1" ht="12.6" hidden="1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81"/>
      <c r="V632" s="3"/>
      <c r="W632" s="3"/>
      <c r="X632" s="183"/>
      <c r="Y632" s="12"/>
      <c r="Z632" s="12"/>
      <c r="AA632" s="12"/>
      <c r="AB632" s="12"/>
      <c r="AC632" s="11"/>
      <c r="AD632" s="11"/>
      <c r="AE632" s="11"/>
      <c r="AF632" s="11"/>
      <c r="AG632" s="11"/>
    </row>
    <row r="633" spans="1:33" s="2" customFormat="1" ht="12.6" hidden="1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81"/>
      <c r="V633" s="3"/>
      <c r="W633" s="3"/>
      <c r="X633" s="183"/>
      <c r="Y633" s="12"/>
      <c r="Z633" s="12"/>
      <c r="AA633" s="12"/>
      <c r="AB633" s="12"/>
      <c r="AC633" s="11"/>
      <c r="AD633" s="11"/>
      <c r="AE633" s="11"/>
      <c r="AF633" s="11"/>
      <c r="AG633" s="11"/>
    </row>
    <row r="634" spans="1:33" s="2" customFormat="1" ht="12.6" hidden="1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81"/>
      <c r="V634" s="3"/>
      <c r="W634" s="3"/>
      <c r="X634" s="183"/>
      <c r="Y634" s="12"/>
      <c r="Z634" s="12"/>
      <c r="AA634" s="12"/>
      <c r="AB634" s="12"/>
      <c r="AC634" s="11"/>
      <c r="AD634" s="11"/>
      <c r="AE634" s="11"/>
      <c r="AF634" s="11"/>
      <c r="AG634" s="11"/>
    </row>
    <row r="635" spans="1:33" s="2" customFormat="1" ht="12.6" hidden="1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81"/>
      <c r="V635" s="3"/>
      <c r="W635" s="3"/>
      <c r="X635" s="183"/>
      <c r="Y635" s="12"/>
      <c r="Z635" s="12"/>
      <c r="AA635" s="12"/>
      <c r="AB635" s="12"/>
      <c r="AC635" s="11"/>
      <c r="AD635" s="11"/>
      <c r="AE635" s="11"/>
      <c r="AF635" s="11"/>
      <c r="AG635" s="11"/>
    </row>
    <row r="636" spans="1:33" s="2" customFormat="1" ht="12.6" hidden="1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81"/>
      <c r="V636" s="3"/>
      <c r="W636" s="3"/>
      <c r="X636" s="183"/>
      <c r="Y636" s="12"/>
      <c r="Z636" s="12"/>
      <c r="AA636" s="12"/>
      <c r="AB636" s="12"/>
      <c r="AC636" s="11"/>
      <c r="AD636" s="11"/>
      <c r="AE636" s="11"/>
      <c r="AF636" s="11"/>
      <c r="AG636" s="11"/>
    </row>
    <row r="637" spans="1:33" s="2" customFormat="1" ht="12.6" hidden="1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81"/>
      <c r="V637" s="3"/>
      <c r="W637" s="3"/>
      <c r="X637" s="183"/>
      <c r="Y637" s="12"/>
      <c r="Z637" s="12"/>
      <c r="AA637" s="12"/>
      <c r="AB637" s="12"/>
      <c r="AC637" s="11"/>
      <c r="AD637" s="11"/>
      <c r="AE637" s="11"/>
      <c r="AF637" s="11"/>
      <c r="AG637" s="11"/>
    </row>
    <row r="638" spans="1:33" s="2" customFormat="1" ht="12.6" hidden="1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81"/>
      <c r="V638" s="3"/>
      <c r="W638" s="3"/>
      <c r="X638" s="183"/>
      <c r="Y638" s="12"/>
      <c r="Z638" s="12"/>
      <c r="AA638" s="12"/>
      <c r="AB638" s="12"/>
      <c r="AC638" s="11"/>
      <c r="AD638" s="11"/>
      <c r="AE638" s="11"/>
      <c r="AF638" s="11"/>
      <c r="AG638" s="11"/>
    </row>
    <row r="639" spans="1:33" s="2" customFormat="1" ht="12.6" hidden="1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81"/>
      <c r="V639" s="3"/>
      <c r="W639" s="3"/>
      <c r="X639" s="183"/>
      <c r="Y639" s="12"/>
      <c r="Z639" s="12"/>
      <c r="AA639" s="12"/>
      <c r="AB639" s="12"/>
      <c r="AC639" s="11"/>
      <c r="AD639" s="11"/>
      <c r="AE639" s="11"/>
      <c r="AF639" s="11"/>
      <c r="AG639" s="11"/>
    </row>
    <row r="640" spans="1:33" s="2" customFormat="1" ht="12.6" hidden="1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81"/>
      <c r="V640" s="3"/>
      <c r="W640" s="3"/>
      <c r="X640" s="183"/>
      <c r="Y640" s="12"/>
      <c r="Z640" s="12"/>
      <c r="AA640" s="12"/>
      <c r="AB640" s="12"/>
      <c r="AC640" s="11"/>
      <c r="AD640" s="11"/>
      <c r="AE640" s="11"/>
      <c r="AF640" s="11"/>
      <c r="AG640" s="11"/>
    </row>
    <row r="641" spans="1:33" s="2" customFormat="1" ht="12.6" hidden="1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81"/>
      <c r="V641" s="3"/>
      <c r="W641" s="3"/>
      <c r="X641" s="183"/>
      <c r="Y641" s="12"/>
      <c r="Z641" s="12"/>
      <c r="AA641" s="12"/>
      <c r="AB641" s="12"/>
      <c r="AC641" s="11"/>
      <c r="AD641" s="11"/>
      <c r="AE641" s="11"/>
      <c r="AF641" s="11"/>
      <c r="AG641" s="11"/>
    </row>
    <row r="642" spans="1:33" s="2" customFormat="1" ht="12.6" hidden="1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81"/>
      <c r="V642" s="3"/>
      <c r="W642" s="3"/>
      <c r="X642" s="183"/>
      <c r="Y642" s="12"/>
      <c r="Z642" s="12"/>
      <c r="AA642" s="12"/>
      <c r="AB642" s="12"/>
      <c r="AC642" s="11"/>
      <c r="AD642" s="11"/>
      <c r="AE642" s="11"/>
      <c r="AF642" s="11"/>
      <c r="AG642" s="11"/>
    </row>
    <row r="643" spans="1:33" s="2" customFormat="1" ht="12.6" hidden="1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81"/>
      <c r="V643" s="3"/>
      <c r="W643" s="3"/>
      <c r="X643" s="183"/>
      <c r="Y643" s="12"/>
      <c r="Z643" s="12"/>
      <c r="AA643" s="12"/>
      <c r="AB643" s="12"/>
      <c r="AC643" s="11"/>
      <c r="AD643" s="11"/>
      <c r="AE643" s="11"/>
      <c r="AF643" s="11"/>
      <c r="AG643" s="11"/>
    </row>
    <row r="644" spans="1:33" s="2" customFormat="1" ht="12.6" hidden="1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81"/>
      <c r="V644" s="3"/>
      <c r="W644" s="3"/>
      <c r="X644" s="183"/>
      <c r="Y644" s="12"/>
      <c r="Z644" s="12"/>
      <c r="AA644" s="12"/>
      <c r="AB644" s="12"/>
      <c r="AC644" s="11"/>
      <c r="AD644" s="11"/>
      <c r="AE644" s="11"/>
      <c r="AF644" s="11"/>
      <c r="AG644" s="11"/>
    </row>
    <row r="645" spans="1:33" s="2" customFormat="1" ht="12.6" hidden="1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81"/>
      <c r="V645" s="3"/>
      <c r="W645" s="3"/>
      <c r="X645" s="183"/>
      <c r="Y645" s="12"/>
      <c r="Z645" s="12"/>
      <c r="AA645" s="12"/>
      <c r="AB645" s="12"/>
      <c r="AC645" s="11"/>
      <c r="AD645" s="11"/>
      <c r="AE645" s="11"/>
      <c r="AF645" s="11"/>
      <c r="AG645" s="11"/>
    </row>
    <row r="646" spans="1:33" s="2" customFormat="1" ht="12.6" hidden="1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81"/>
      <c r="V646" s="3"/>
      <c r="W646" s="3"/>
      <c r="X646" s="183"/>
      <c r="Y646" s="12"/>
      <c r="Z646" s="12"/>
      <c r="AA646" s="12"/>
      <c r="AB646" s="12"/>
      <c r="AC646" s="11"/>
      <c r="AD646" s="11"/>
      <c r="AE646" s="11"/>
      <c r="AF646" s="11"/>
      <c r="AG646" s="11"/>
    </row>
    <row r="647" spans="1:33" s="2" customFormat="1" ht="12.6" hidden="1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81"/>
      <c r="V647" s="3"/>
      <c r="W647" s="3"/>
      <c r="X647" s="183"/>
      <c r="Y647" s="12"/>
      <c r="Z647" s="12"/>
      <c r="AA647" s="12"/>
      <c r="AB647" s="12"/>
      <c r="AC647" s="11"/>
      <c r="AD647" s="11"/>
      <c r="AE647" s="11"/>
      <c r="AF647" s="11"/>
      <c r="AG647" s="11"/>
    </row>
    <row r="648" spans="1:33" s="2" customFormat="1" ht="12.6" hidden="1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81"/>
      <c r="V648" s="3"/>
      <c r="W648" s="3"/>
      <c r="X648" s="183"/>
      <c r="Y648" s="12"/>
      <c r="Z648" s="12"/>
      <c r="AA648" s="12"/>
      <c r="AB648" s="12"/>
      <c r="AC648" s="11"/>
      <c r="AD648" s="11"/>
      <c r="AE648" s="11"/>
      <c r="AF648" s="11"/>
      <c r="AG648" s="11"/>
    </row>
    <row r="649" spans="1:33" s="2" customFormat="1" ht="12.6" hidden="1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81"/>
      <c r="V649" s="3"/>
      <c r="W649" s="3"/>
      <c r="X649" s="183"/>
      <c r="Y649" s="12"/>
      <c r="Z649" s="12"/>
      <c r="AA649" s="12"/>
      <c r="AB649" s="12"/>
      <c r="AC649" s="11"/>
      <c r="AD649" s="11"/>
      <c r="AE649" s="11"/>
      <c r="AF649" s="11"/>
      <c r="AG649" s="11"/>
    </row>
    <row r="650" spans="1:33" s="2" customFormat="1" ht="12.6" hidden="1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81"/>
      <c r="V650" s="3"/>
      <c r="W650" s="3"/>
      <c r="X650" s="183"/>
      <c r="Y650" s="12"/>
      <c r="Z650" s="12"/>
      <c r="AA650" s="12"/>
      <c r="AB650" s="12"/>
      <c r="AC650" s="11"/>
      <c r="AD650" s="11"/>
      <c r="AE650" s="11"/>
      <c r="AF650" s="11"/>
      <c r="AG650" s="11"/>
    </row>
    <row r="651" spans="1:33" s="2" customFormat="1" ht="12.6" hidden="1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81"/>
      <c r="V651" s="3"/>
      <c r="W651" s="3"/>
      <c r="X651" s="183"/>
      <c r="Y651" s="12"/>
      <c r="Z651" s="12"/>
      <c r="AA651" s="12"/>
      <c r="AB651" s="12"/>
      <c r="AC651" s="11"/>
      <c r="AD651" s="11"/>
      <c r="AE651" s="11"/>
      <c r="AF651" s="11"/>
      <c r="AG651" s="11"/>
    </row>
    <row r="652" spans="1:33" s="2" customFormat="1" ht="12.6" hidden="1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81"/>
      <c r="V652" s="3"/>
      <c r="W652" s="3"/>
      <c r="X652" s="183"/>
      <c r="Y652" s="12"/>
      <c r="Z652" s="12"/>
      <c r="AA652" s="12"/>
      <c r="AB652" s="12"/>
      <c r="AC652" s="11"/>
      <c r="AD652" s="11"/>
      <c r="AE652" s="11"/>
      <c r="AF652" s="11"/>
      <c r="AG652" s="11"/>
    </row>
    <row r="653" spans="1:33" s="2" customFormat="1" ht="12.6" hidden="1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81"/>
      <c r="V653" s="3"/>
      <c r="W653" s="3"/>
      <c r="X653" s="183"/>
      <c r="Y653" s="12"/>
      <c r="Z653" s="12"/>
      <c r="AA653" s="12"/>
      <c r="AB653" s="12"/>
      <c r="AC653" s="11"/>
      <c r="AD653" s="11"/>
      <c r="AE653" s="11"/>
      <c r="AF653" s="11"/>
      <c r="AG653" s="11"/>
    </row>
    <row r="654" spans="1:33" s="2" customFormat="1" ht="12.6" hidden="1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81"/>
      <c r="V654" s="3"/>
      <c r="W654" s="3"/>
      <c r="X654" s="183"/>
      <c r="Y654" s="12"/>
      <c r="Z654" s="12"/>
      <c r="AA654" s="12"/>
      <c r="AB654" s="12"/>
      <c r="AC654" s="11"/>
      <c r="AD654" s="11"/>
      <c r="AE654" s="11"/>
      <c r="AF654" s="11"/>
      <c r="AG654" s="11"/>
    </row>
    <row r="655" spans="1:33" s="2" customFormat="1" ht="12.6" hidden="1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81"/>
      <c r="V655" s="3"/>
      <c r="W655" s="3"/>
      <c r="X655" s="183"/>
      <c r="Y655" s="12"/>
      <c r="Z655" s="12"/>
      <c r="AA655" s="12"/>
      <c r="AB655" s="12"/>
      <c r="AC655" s="11"/>
      <c r="AD655" s="11"/>
      <c r="AE655" s="11"/>
      <c r="AF655" s="11"/>
      <c r="AG655" s="11"/>
    </row>
    <row r="656" spans="1:33" s="2" customFormat="1" ht="12.6" hidden="1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81"/>
      <c r="V656" s="3"/>
      <c r="W656" s="3"/>
      <c r="X656" s="183"/>
      <c r="Y656" s="12"/>
      <c r="Z656" s="12"/>
      <c r="AA656" s="12"/>
      <c r="AB656" s="12"/>
      <c r="AC656" s="11"/>
      <c r="AD656" s="11"/>
      <c r="AE656" s="11"/>
      <c r="AF656" s="11"/>
      <c r="AG656" s="11"/>
    </row>
    <row r="657" spans="1:33" s="2" customFormat="1" ht="12.6" hidden="1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81"/>
      <c r="V657" s="3"/>
      <c r="W657" s="3"/>
      <c r="X657" s="183"/>
      <c r="Y657" s="12"/>
      <c r="Z657" s="12"/>
      <c r="AA657" s="12"/>
      <c r="AB657" s="12"/>
      <c r="AC657" s="11"/>
      <c r="AD657" s="11"/>
      <c r="AE657" s="11"/>
      <c r="AF657" s="11"/>
      <c r="AG657" s="11"/>
    </row>
    <row r="658" spans="1:33" s="2" customFormat="1" ht="12.6" hidden="1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81"/>
      <c r="V658" s="3"/>
      <c r="W658" s="3"/>
      <c r="X658" s="183"/>
      <c r="Y658" s="12"/>
      <c r="Z658" s="12"/>
      <c r="AA658" s="12"/>
      <c r="AB658" s="12"/>
      <c r="AC658" s="11"/>
      <c r="AD658" s="11"/>
      <c r="AE658" s="11"/>
      <c r="AF658" s="11"/>
      <c r="AG658" s="11"/>
    </row>
    <row r="659" spans="1:33" s="2" customFormat="1" ht="12.6" hidden="1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81"/>
      <c r="V659" s="3"/>
      <c r="W659" s="3"/>
      <c r="X659" s="183"/>
      <c r="Y659" s="12"/>
      <c r="Z659" s="12"/>
      <c r="AA659" s="12"/>
      <c r="AB659" s="12"/>
      <c r="AC659" s="11"/>
      <c r="AD659" s="11"/>
      <c r="AE659" s="11"/>
      <c r="AF659" s="11"/>
      <c r="AG659" s="11"/>
    </row>
    <row r="660" spans="1:33" s="2" customFormat="1" ht="12.6" hidden="1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81"/>
      <c r="V660" s="3"/>
      <c r="W660" s="3"/>
      <c r="X660" s="183"/>
      <c r="Y660" s="12"/>
      <c r="Z660" s="12"/>
      <c r="AA660" s="12"/>
      <c r="AB660" s="12"/>
      <c r="AC660" s="11"/>
      <c r="AD660" s="11"/>
      <c r="AE660" s="11"/>
      <c r="AF660" s="11"/>
      <c r="AG660" s="11"/>
    </row>
    <row r="661" spans="1:33" s="2" customFormat="1" ht="12.6" hidden="1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81"/>
      <c r="V661" s="3"/>
      <c r="W661" s="3"/>
      <c r="X661" s="183"/>
      <c r="Y661" s="12"/>
      <c r="Z661" s="12"/>
      <c r="AA661" s="12"/>
      <c r="AB661" s="12"/>
      <c r="AC661" s="11"/>
      <c r="AD661" s="11"/>
      <c r="AE661" s="11"/>
      <c r="AF661" s="11"/>
      <c r="AG661" s="11"/>
    </row>
    <row r="662" spans="1:33" s="2" customFormat="1" ht="12.6" hidden="1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81"/>
      <c r="V662" s="3"/>
      <c r="W662" s="3"/>
      <c r="X662" s="183"/>
      <c r="Y662" s="12"/>
      <c r="Z662" s="12"/>
      <c r="AA662" s="12"/>
      <c r="AB662" s="12"/>
      <c r="AC662" s="11"/>
      <c r="AD662" s="11"/>
      <c r="AE662" s="11"/>
      <c r="AF662" s="11"/>
      <c r="AG662" s="11"/>
    </row>
    <row r="663" spans="1:33" s="2" customFormat="1" ht="12.6" hidden="1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81"/>
      <c r="V663" s="3"/>
      <c r="W663" s="3"/>
      <c r="X663" s="183"/>
      <c r="Y663" s="12"/>
      <c r="Z663" s="12"/>
      <c r="AA663" s="12"/>
      <c r="AB663" s="12"/>
      <c r="AC663" s="11"/>
      <c r="AD663" s="11"/>
      <c r="AE663" s="11"/>
      <c r="AF663" s="11"/>
      <c r="AG663" s="11"/>
    </row>
    <row r="664" spans="1:33" s="2" customFormat="1" ht="12.6" hidden="1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81"/>
      <c r="V664" s="3"/>
      <c r="W664" s="3"/>
      <c r="X664" s="183"/>
      <c r="Y664" s="12"/>
      <c r="Z664" s="12"/>
      <c r="AA664" s="12"/>
      <c r="AB664" s="12"/>
      <c r="AC664" s="11"/>
      <c r="AD664" s="11"/>
      <c r="AE664" s="11"/>
      <c r="AF664" s="11"/>
      <c r="AG664" s="11"/>
    </row>
    <row r="665" spans="1:33" s="2" customFormat="1" ht="12.6" hidden="1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81"/>
      <c r="V665" s="3"/>
      <c r="W665" s="3"/>
      <c r="X665" s="183"/>
      <c r="Y665" s="12"/>
      <c r="Z665" s="12"/>
      <c r="AA665" s="12"/>
      <c r="AB665" s="12"/>
      <c r="AC665" s="11"/>
      <c r="AD665" s="11"/>
      <c r="AE665" s="11"/>
      <c r="AF665" s="11"/>
      <c r="AG665" s="11"/>
    </row>
    <row r="666" spans="1:33" s="2" customFormat="1" ht="12.6" hidden="1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81"/>
      <c r="V666" s="3"/>
      <c r="W666" s="3"/>
      <c r="X666" s="183"/>
      <c r="Y666" s="12"/>
      <c r="Z666" s="12"/>
      <c r="AA666" s="12"/>
      <c r="AB666" s="12"/>
      <c r="AC666" s="11"/>
      <c r="AD666" s="11"/>
      <c r="AE666" s="11"/>
      <c r="AF666" s="11"/>
      <c r="AG666" s="11"/>
    </row>
    <row r="667" spans="1:33" s="2" customFormat="1" ht="12.6" hidden="1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81"/>
      <c r="V667" s="3"/>
      <c r="W667" s="3"/>
      <c r="X667" s="183"/>
      <c r="Y667" s="12"/>
      <c r="Z667" s="12"/>
      <c r="AA667" s="12"/>
      <c r="AB667" s="12"/>
      <c r="AC667" s="11"/>
      <c r="AD667" s="11"/>
      <c r="AE667" s="11"/>
      <c r="AF667" s="11"/>
      <c r="AG667" s="11"/>
    </row>
    <row r="668" spans="1:33" s="2" customFormat="1" ht="12.6" hidden="1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81"/>
      <c r="V668" s="3"/>
      <c r="W668" s="3"/>
      <c r="X668" s="183"/>
      <c r="Y668" s="12"/>
      <c r="Z668" s="12"/>
      <c r="AA668" s="12"/>
      <c r="AB668" s="12"/>
      <c r="AC668" s="11"/>
      <c r="AD668" s="11"/>
      <c r="AE668" s="11"/>
      <c r="AF668" s="11"/>
      <c r="AG668" s="11"/>
    </row>
    <row r="669" spans="1:33" s="2" customFormat="1" ht="12.6" hidden="1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81"/>
      <c r="V669" s="3"/>
      <c r="W669" s="3"/>
      <c r="X669" s="183"/>
      <c r="Y669" s="12"/>
      <c r="Z669" s="12"/>
      <c r="AA669" s="12"/>
      <c r="AB669" s="12"/>
      <c r="AC669" s="11"/>
      <c r="AD669" s="11"/>
      <c r="AE669" s="11"/>
      <c r="AF669" s="11"/>
      <c r="AG669" s="11"/>
    </row>
    <row r="670" spans="1:33" s="2" customFormat="1" ht="12.6" hidden="1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81"/>
      <c r="V670" s="3"/>
      <c r="W670" s="3"/>
      <c r="X670" s="183"/>
      <c r="Y670" s="12"/>
      <c r="Z670" s="12"/>
      <c r="AA670" s="12"/>
      <c r="AB670" s="12"/>
      <c r="AC670" s="11"/>
      <c r="AD670" s="11"/>
      <c r="AE670" s="11"/>
      <c r="AF670" s="11"/>
      <c r="AG670" s="11"/>
    </row>
    <row r="671" spans="1:33" s="2" customFormat="1" ht="12.6" hidden="1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81"/>
      <c r="V671" s="3"/>
      <c r="W671" s="3"/>
      <c r="X671" s="183"/>
      <c r="Y671" s="12"/>
      <c r="Z671" s="12"/>
      <c r="AA671" s="12"/>
      <c r="AB671" s="12"/>
      <c r="AC671" s="11"/>
      <c r="AD671" s="11"/>
      <c r="AE671" s="11"/>
      <c r="AF671" s="11"/>
      <c r="AG671" s="11"/>
    </row>
    <row r="672" spans="1:33" s="2" customFormat="1" ht="12.6" hidden="1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81"/>
      <c r="V672" s="3"/>
      <c r="W672" s="3"/>
      <c r="X672" s="183"/>
      <c r="Y672" s="12"/>
      <c r="Z672" s="12"/>
      <c r="AA672" s="12"/>
      <c r="AB672" s="12"/>
      <c r="AC672" s="11"/>
      <c r="AD672" s="11"/>
      <c r="AE672" s="11"/>
      <c r="AF672" s="11"/>
      <c r="AG672" s="11"/>
    </row>
    <row r="673" spans="1:33" s="2" customFormat="1" ht="12.6" hidden="1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81"/>
      <c r="V673" s="3"/>
      <c r="W673" s="3"/>
      <c r="X673" s="183"/>
      <c r="Y673" s="12"/>
      <c r="Z673" s="12"/>
      <c r="AA673" s="12"/>
      <c r="AB673" s="12"/>
      <c r="AC673" s="11"/>
      <c r="AD673" s="11"/>
      <c r="AE673" s="11"/>
      <c r="AF673" s="11"/>
      <c r="AG673" s="11"/>
    </row>
    <row r="674" spans="1:33" s="2" customFormat="1" ht="12.6" hidden="1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81"/>
      <c r="V674" s="3"/>
      <c r="W674" s="3"/>
      <c r="X674" s="183"/>
      <c r="Y674" s="12"/>
      <c r="Z674" s="12"/>
      <c r="AA674" s="12"/>
      <c r="AB674" s="12"/>
      <c r="AC674" s="11"/>
      <c r="AD674" s="11"/>
      <c r="AE674" s="11"/>
      <c r="AF674" s="11"/>
      <c r="AG674" s="11"/>
    </row>
    <row r="675" spans="1:33" s="2" customFormat="1" ht="12.6" hidden="1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81"/>
      <c r="V675" s="3"/>
      <c r="W675" s="3"/>
      <c r="X675" s="183"/>
      <c r="Y675" s="12"/>
      <c r="Z675" s="12"/>
      <c r="AA675" s="12"/>
      <c r="AB675" s="12"/>
      <c r="AC675" s="11"/>
      <c r="AD675" s="11"/>
      <c r="AE675" s="11"/>
      <c r="AF675" s="11"/>
      <c r="AG675" s="11"/>
    </row>
    <row r="676" spans="1:33" s="2" customFormat="1" ht="12.6" hidden="1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81"/>
      <c r="V676" s="3"/>
      <c r="W676" s="3"/>
      <c r="X676" s="183"/>
      <c r="Y676" s="12"/>
      <c r="Z676" s="12"/>
      <c r="AA676" s="12"/>
      <c r="AB676" s="12"/>
      <c r="AC676" s="11"/>
      <c r="AD676" s="11"/>
      <c r="AE676" s="11"/>
      <c r="AF676" s="11"/>
      <c r="AG676" s="11"/>
    </row>
    <row r="677" spans="1:33" s="2" customFormat="1" ht="12.6" hidden="1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81"/>
      <c r="V677" s="3"/>
      <c r="W677" s="3"/>
      <c r="X677" s="183"/>
      <c r="Y677" s="12"/>
      <c r="Z677" s="12"/>
      <c r="AA677" s="12"/>
      <c r="AB677" s="12"/>
      <c r="AC677" s="11"/>
      <c r="AD677" s="11"/>
      <c r="AE677" s="11"/>
      <c r="AF677" s="11"/>
      <c r="AG677" s="11"/>
    </row>
    <row r="678" spans="1:33" s="2" customFormat="1" ht="12.6" hidden="1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81"/>
      <c r="V678" s="3"/>
      <c r="W678" s="3"/>
      <c r="X678" s="183"/>
      <c r="Y678" s="12"/>
      <c r="Z678" s="12"/>
      <c r="AA678" s="12"/>
      <c r="AB678" s="12"/>
      <c r="AC678" s="11"/>
      <c r="AD678" s="11"/>
      <c r="AE678" s="11"/>
      <c r="AF678" s="11"/>
      <c r="AG678" s="11"/>
    </row>
    <row r="679" spans="1:33" s="2" customFormat="1" ht="12.6" hidden="1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81"/>
      <c r="V679" s="3"/>
      <c r="W679" s="3"/>
      <c r="X679" s="183"/>
      <c r="Y679" s="12"/>
      <c r="Z679" s="12"/>
      <c r="AA679" s="12"/>
      <c r="AB679" s="12"/>
      <c r="AC679" s="11"/>
      <c r="AD679" s="11"/>
      <c r="AE679" s="11"/>
      <c r="AF679" s="11"/>
      <c r="AG679" s="11"/>
    </row>
    <row r="680" spans="1:33" s="2" customFormat="1" ht="12.6" hidden="1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81"/>
      <c r="V680" s="3"/>
      <c r="W680" s="3"/>
      <c r="X680" s="183"/>
      <c r="Y680" s="12"/>
      <c r="Z680" s="12"/>
      <c r="AA680" s="12"/>
      <c r="AB680" s="12"/>
      <c r="AC680" s="11"/>
      <c r="AD680" s="11"/>
      <c r="AE680" s="11"/>
      <c r="AF680" s="11"/>
      <c r="AG680" s="11"/>
    </row>
    <row r="681" spans="1:33" s="2" customFormat="1" ht="12.6" hidden="1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81"/>
      <c r="V681" s="3"/>
      <c r="W681" s="3"/>
      <c r="X681" s="183"/>
      <c r="Y681" s="12"/>
      <c r="Z681" s="12"/>
      <c r="AA681" s="12"/>
      <c r="AB681" s="12"/>
      <c r="AC681" s="11"/>
      <c r="AD681" s="11"/>
      <c r="AE681" s="11"/>
      <c r="AF681" s="11"/>
      <c r="AG681" s="11"/>
    </row>
    <row r="682" spans="1:33" s="2" customFormat="1" ht="12.6" hidden="1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81"/>
      <c r="V682" s="3"/>
      <c r="W682" s="3"/>
      <c r="X682" s="183"/>
      <c r="Y682" s="12"/>
      <c r="Z682" s="12"/>
      <c r="AA682" s="12"/>
      <c r="AB682" s="12"/>
      <c r="AC682" s="11"/>
      <c r="AD682" s="11"/>
      <c r="AE682" s="11"/>
      <c r="AF682" s="11"/>
      <c r="AG682" s="11"/>
    </row>
    <row r="683" spans="1:33" s="2" customFormat="1" ht="12.6" hidden="1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81"/>
      <c r="V683" s="3"/>
      <c r="W683" s="3"/>
      <c r="X683" s="183"/>
      <c r="Y683" s="12"/>
      <c r="Z683" s="12"/>
      <c r="AA683" s="12"/>
      <c r="AB683" s="12"/>
      <c r="AC683" s="11"/>
      <c r="AD683" s="11"/>
      <c r="AE683" s="11"/>
      <c r="AF683" s="11"/>
      <c r="AG683" s="11"/>
    </row>
    <row r="684" spans="1:33" s="2" customFormat="1" ht="12.6" hidden="1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81"/>
      <c r="V684" s="3"/>
      <c r="W684" s="3"/>
      <c r="X684" s="183"/>
      <c r="Y684" s="12"/>
      <c r="Z684" s="12"/>
      <c r="AA684" s="12"/>
      <c r="AB684" s="12"/>
      <c r="AC684" s="11"/>
      <c r="AD684" s="11"/>
      <c r="AE684" s="11"/>
      <c r="AF684" s="11"/>
      <c r="AG684" s="11"/>
    </row>
    <row r="685" spans="1:33" s="2" customFormat="1" ht="12.6" hidden="1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81"/>
      <c r="V685" s="3"/>
      <c r="W685" s="3"/>
      <c r="X685" s="183"/>
      <c r="Y685" s="12"/>
      <c r="Z685" s="12"/>
      <c r="AA685" s="12"/>
      <c r="AB685" s="12"/>
      <c r="AC685" s="11"/>
      <c r="AD685" s="11"/>
      <c r="AE685" s="11"/>
      <c r="AF685" s="11"/>
      <c r="AG685" s="11"/>
    </row>
    <row r="686" spans="1:33" s="2" customFormat="1" ht="12.6" hidden="1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81"/>
      <c r="V686" s="3"/>
      <c r="W686" s="3"/>
      <c r="X686" s="183"/>
      <c r="Y686" s="12"/>
      <c r="Z686" s="12"/>
      <c r="AA686" s="12"/>
      <c r="AB686" s="12"/>
      <c r="AC686" s="11"/>
      <c r="AD686" s="11"/>
      <c r="AE686" s="11"/>
      <c r="AF686" s="11"/>
      <c r="AG686" s="11"/>
    </row>
    <row r="687" spans="1:33" s="2" customFormat="1" ht="12.6" hidden="1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81"/>
      <c r="V687" s="3"/>
      <c r="W687" s="3"/>
      <c r="X687" s="183"/>
      <c r="Y687" s="12"/>
      <c r="Z687" s="12"/>
      <c r="AA687" s="12"/>
      <c r="AB687" s="12"/>
      <c r="AC687" s="11"/>
      <c r="AD687" s="11"/>
      <c r="AE687" s="11"/>
      <c r="AF687" s="11"/>
      <c r="AG687" s="11"/>
    </row>
    <row r="688" spans="1:33" s="2" customFormat="1" ht="12.6" hidden="1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81"/>
      <c r="V688" s="3"/>
      <c r="W688" s="3"/>
      <c r="X688" s="183"/>
      <c r="Y688" s="12"/>
      <c r="Z688" s="12"/>
      <c r="AA688" s="12"/>
      <c r="AB688" s="12"/>
      <c r="AC688" s="11"/>
      <c r="AD688" s="11"/>
      <c r="AE688" s="11"/>
      <c r="AF688" s="11"/>
      <c r="AG688" s="11"/>
    </row>
    <row r="689" spans="1:33" s="2" customFormat="1" ht="12.6" hidden="1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81"/>
      <c r="V689" s="3"/>
      <c r="W689" s="3"/>
      <c r="X689" s="183"/>
      <c r="Y689" s="12"/>
      <c r="Z689" s="12"/>
      <c r="AA689" s="12"/>
      <c r="AB689" s="12"/>
      <c r="AC689" s="11"/>
      <c r="AD689" s="11"/>
      <c r="AE689" s="11"/>
      <c r="AF689" s="11"/>
      <c r="AG689" s="11"/>
    </row>
    <row r="690" spans="1:33" s="2" customFormat="1" ht="12.6" hidden="1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81"/>
      <c r="V690" s="3"/>
      <c r="W690" s="3"/>
      <c r="X690" s="183"/>
      <c r="Y690" s="12"/>
      <c r="Z690" s="12"/>
      <c r="AA690" s="12"/>
      <c r="AB690" s="12"/>
      <c r="AC690" s="11"/>
      <c r="AD690" s="11"/>
      <c r="AE690" s="11"/>
      <c r="AF690" s="11"/>
      <c r="AG690" s="11"/>
    </row>
    <row r="691" spans="1:33" s="2" customFormat="1" ht="12.6" hidden="1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81"/>
      <c r="V691" s="3"/>
      <c r="W691" s="3"/>
      <c r="X691" s="183"/>
      <c r="Y691" s="12"/>
      <c r="Z691" s="12"/>
      <c r="AA691" s="12"/>
      <c r="AB691" s="12"/>
      <c r="AC691" s="11"/>
      <c r="AD691" s="11"/>
      <c r="AE691" s="11"/>
      <c r="AF691" s="11"/>
      <c r="AG691" s="11"/>
    </row>
    <row r="692" spans="1:33" s="2" customFormat="1" ht="12.6" hidden="1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81"/>
      <c r="V692" s="3"/>
      <c r="W692" s="3"/>
      <c r="X692" s="183"/>
      <c r="Y692" s="12"/>
      <c r="Z692" s="12"/>
      <c r="AA692" s="12"/>
      <c r="AB692" s="12"/>
      <c r="AC692" s="11"/>
      <c r="AD692" s="11"/>
      <c r="AE692" s="11"/>
      <c r="AF692" s="11"/>
      <c r="AG692" s="11"/>
    </row>
    <row r="693" spans="1:33" s="2" customFormat="1" ht="12.6" hidden="1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81"/>
      <c r="V693" s="3"/>
      <c r="W693" s="3"/>
      <c r="X693" s="183"/>
      <c r="Y693" s="12"/>
      <c r="Z693" s="12"/>
      <c r="AA693" s="12"/>
      <c r="AB693" s="12"/>
      <c r="AC693" s="11"/>
      <c r="AD693" s="11"/>
      <c r="AE693" s="11"/>
      <c r="AF693" s="11"/>
      <c r="AG693" s="11"/>
    </row>
    <row r="694" spans="1:33" s="2" customFormat="1" ht="12.6" hidden="1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81"/>
      <c r="V694" s="3"/>
      <c r="W694" s="3"/>
      <c r="X694" s="183"/>
      <c r="Y694" s="12"/>
      <c r="Z694" s="12"/>
      <c r="AA694" s="12"/>
      <c r="AB694" s="12"/>
      <c r="AC694" s="11"/>
      <c r="AD694" s="11"/>
      <c r="AE694" s="11"/>
      <c r="AF694" s="11"/>
      <c r="AG694" s="11"/>
    </row>
    <row r="695" spans="1:33" s="2" customFormat="1" ht="12.6" hidden="1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81"/>
      <c r="V695" s="3"/>
      <c r="W695" s="3"/>
      <c r="X695" s="183"/>
      <c r="Y695" s="12"/>
      <c r="Z695" s="12"/>
      <c r="AA695" s="12"/>
      <c r="AB695" s="12"/>
      <c r="AC695" s="11"/>
      <c r="AD695" s="11"/>
      <c r="AE695" s="11"/>
      <c r="AF695" s="11"/>
      <c r="AG695" s="11"/>
    </row>
    <row r="696" spans="1:33" s="2" customFormat="1" ht="12.6" hidden="1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81"/>
      <c r="V696" s="3"/>
      <c r="W696" s="3"/>
      <c r="X696" s="183"/>
      <c r="Y696" s="12"/>
      <c r="Z696" s="12"/>
      <c r="AA696" s="12"/>
      <c r="AB696" s="12"/>
      <c r="AC696" s="11"/>
      <c r="AD696" s="11"/>
      <c r="AE696" s="11"/>
      <c r="AF696" s="11"/>
      <c r="AG696" s="11"/>
    </row>
    <row r="697" spans="1:33" s="2" customFormat="1" ht="12.6" hidden="1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81"/>
      <c r="V697" s="3"/>
      <c r="W697" s="3"/>
      <c r="X697" s="183"/>
      <c r="Y697" s="12"/>
      <c r="Z697" s="12"/>
      <c r="AA697" s="12"/>
      <c r="AB697" s="12"/>
      <c r="AC697" s="11"/>
      <c r="AD697" s="11"/>
      <c r="AE697" s="11"/>
      <c r="AF697" s="11"/>
      <c r="AG697" s="11"/>
    </row>
    <row r="698" spans="1:33" s="2" customFormat="1" ht="12.6" hidden="1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81"/>
      <c r="V698" s="3"/>
      <c r="W698" s="3"/>
      <c r="X698" s="183"/>
      <c r="Y698" s="12"/>
      <c r="Z698" s="12"/>
      <c r="AA698" s="12"/>
      <c r="AB698" s="12"/>
      <c r="AC698" s="11"/>
      <c r="AD698" s="11"/>
      <c r="AE698" s="11"/>
      <c r="AF698" s="11"/>
      <c r="AG698" s="11"/>
    </row>
    <row r="699" spans="1:33" s="2" customFormat="1" ht="12.6" hidden="1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81"/>
      <c r="V699" s="3"/>
      <c r="W699" s="3"/>
      <c r="X699" s="183"/>
      <c r="Y699" s="12"/>
      <c r="Z699" s="12"/>
      <c r="AA699" s="12"/>
      <c r="AB699" s="12"/>
      <c r="AC699" s="11"/>
      <c r="AD699" s="11"/>
      <c r="AE699" s="11"/>
      <c r="AF699" s="11"/>
      <c r="AG699" s="11"/>
    </row>
    <row r="700" spans="1:33" s="2" customFormat="1" ht="12.6" hidden="1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81"/>
      <c r="V700" s="3"/>
      <c r="W700" s="3"/>
      <c r="X700" s="183"/>
      <c r="Y700" s="12"/>
      <c r="Z700" s="12"/>
      <c r="AA700" s="12"/>
      <c r="AB700" s="12"/>
      <c r="AC700" s="11"/>
      <c r="AD700" s="11"/>
      <c r="AE700" s="11"/>
      <c r="AF700" s="11"/>
      <c r="AG700" s="11"/>
    </row>
    <row r="701" spans="1:33" s="2" customFormat="1" ht="12.6" hidden="1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81"/>
      <c r="V701" s="3"/>
      <c r="W701" s="3"/>
      <c r="X701" s="183"/>
      <c r="Y701" s="12"/>
      <c r="Z701" s="12"/>
      <c r="AA701" s="12"/>
      <c r="AB701" s="12"/>
      <c r="AC701" s="11"/>
      <c r="AD701" s="11"/>
      <c r="AE701" s="11"/>
      <c r="AF701" s="11"/>
      <c r="AG701" s="11"/>
    </row>
    <row r="702" spans="1:33" s="2" customFormat="1" ht="12.6" hidden="1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81"/>
      <c r="V702" s="3"/>
      <c r="W702" s="3"/>
      <c r="X702" s="183"/>
      <c r="Y702" s="12"/>
      <c r="Z702" s="12"/>
      <c r="AA702" s="12"/>
      <c r="AB702" s="12"/>
      <c r="AC702" s="11"/>
      <c r="AD702" s="11"/>
      <c r="AE702" s="11"/>
      <c r="AF702" s="11"/>
      <c r="AG702" s="11"/>
    </row>
    <row r="703" spans="1:33" s="2" customFormat="1" ht="12.6" hidden="1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81"/>
      <c r="V703" s="3"/>
      <c r="W703" s="3"/>
      <c r="X703" s="183"/>
      <c r="Y703" s="12"/>
      <c r="Z703" s="12"/>
      <c r="AA703" s="12"/>
      <c r="AB703" s="12"/>
      <c r="AC703" s="11"/>
      <c r="AD703" s="11"/>
      <c r="AE703" s="11"/>
      <c r="AF703" s="11"/>
      <c r="AG703" s="11"/>
    </row>
    <row r="704" spans="1:33" s="2" customFormat="1" ht="12.6" hidden="1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81"/>
      <c r="V704" s="3"/>
      <c r="W704" s="3"/>
      <c r="X704" s="183"/>
      <c r="Y704" s="12"/>
      <c r="Z704" s="12"/>
      <c r="AA704" s="12"/>
      <c r="AB704" s="12"/>
      <c r="AC704" s="11"/>
      <c r="AD704" s="11"/>
      <c r="AE704" s="11"/>
      <c r="AF704" s="11"/>
      <c r="AG704" s="11"/>
    </row>
    <row r="705" spans="1:33" s="2" customFormat="1" ht="12.6" hidden="1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81"/>
      <c r="V705" s="3"/>
      <c r="W705" s="3"/>
      <c r="X705" s="183"/>
      <c r="Y705" s="12"/>
      <c r="Z705" s="12"/>
      <c r="AA705" s="12"/>
      <c r="AB705" s="12"/>
      <c r="AC705" s="11"/>
      <c r="AD705" s="11"/>
      <c r="AE705" s="11"/>
      <c r="AF705" s="11"/>
      <c r="AG705" s="11"/>
    </row>
    <row r="706" spans="1:33" s="2" customFormat="1" ht="12.6" hidden="1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81"/>
      <c r="V706" s="3"/>
      <c r="W706" s="3"/>
      <c r="X706" s="183"/>
      <c r="Y706" s="12"/>
      <c r="Z706" s="12"/>
      <c r="AA706" s="12"/>
      <c r="AB706" s="12"/>
      <c r="AC706" s="11"/>
      <c r="AD706" s="11"/>
      <c r="AE706" s="11"/>
      <c r="AF706" s="11"/>
      <c r="AG706" s="11"/>
    </row>
    <row r="707" spans="1:33" s="2" customFormat="1" ht="12.6" hidden="1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81"/>
      <c r="V707" s="3"/>
      <c r="W707" s="3"/>
      <c r="X707" s="183"/>
      <c r="Y707" s="12"/>
      <c r="Z707" s="12"/>
      <c r="AA707" s="12"/>
      <c r="AB707" s="12"/>
      <c r="AC707" s="11"/>
      <c r="AD707" s="11"/>
      <c r="AE707" s="11"/>
      <c r="AF707" s="11"/>
      <c r="AG707" s="11"/>
    </row>
    <row r="708" spans="1:33" s="2" customFormat="1" ht="12.6" hidden="1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81"/>
      <c r="V708" s="3"/>
      <c r="W708" s="3"/>
      <c r="X708" s="183"/>
      <c r="Y708" s="12"/>
      <c r="Z708" s="12"/>
      <c r="AA708" s="12"/>
      <c r="AB708" s="12"/>
      <c r="AC708" s="11"/>
      <c r="AD708" s="11"/>
      <c r="AE708" s="11"/>
      <c r="AF708" s="11"/>
      <c r="AG708" s="11"/>
    </row>
    <row r="709" spans="1:33" s="2" customFormat="1" ht="12.6" hidden="1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81"/>
      <c r="V709" s="3"/>
      <c r="W709" s="3"/>
      <c r="X709" s="183"/>
      <c r="Y709" s="12"/>
      <c r="Z709" s="12"/>
      <c r="AA709" s="12"/>
      <c r="AB709" s="12"/>
      <c r="AC709" s="11"/>
      <c r="AD709" s="11"/>
      <c r="AE709" s="11"/>
      <c r="AF709" s="11"/>
      <c r="AG709" s="11"/>
    </row>
    <row r="710" spans="1:33" s="2" customFormat="1" ht="12.6" hidden="1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81"/>
      <c r="V710" s="3"/>
      <c r="W710" s="3"/>
      <c r="X710" s="183"/>
      <c r="Y710" s="12"/>
      <c r="Z710" s="12"/>
      <c r="AA710" s="12"/>
      <c r="AB710" s="12"/>
      <c r="AC710" s="11"/>
      <c r="AD710" s="11"/>
      <c r="AE710" s="11"/>
      <c r="AF710" s="11"/>
      <c r="AG710" s="11"/>
    </row>
    <row r="711" spans="1:33" s="2" customFormat="1" ht="12.6" hidden="1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81"/>
      <c r="V711" s="3"/>
      <c r="W711" s="3"/>
      <c r="X711" s="183"/>
      <c r="Y711" s="12"/>
      <c r="Z711" s="12"/>
      <c r="AA711" s="12"/>
      <c r="AB711" s="12"/>
      <c r="AC711" s="11"/>
      <c r="AD711" s="11"/>
      <c r="AE711" s="11"/>
      <c r="AF711" s="11"/>
      <c r="AG711" s="11"/>
    </row>
    <row r="712" spans="1:33" s="2" customFormat="1" ht="12.6" hidden="1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81"/>
      <c r="V712" s="3"/>
      <c r="W712" s="3"/>
      <c r="X712" s="183"/>
      <c r="Y712" s="12"/>
      <c r="Z712" s="12"/>
      <c r="AA712" s="12"/>
      <c r="AB712" s="12"/>
      <c r="AC712" s="11"/>
      <c r="AD712" s="11"/>
      <c r="AE712" s="11"/>
      <c r="AF712" s="11"/>
      <c r="AG712" s="11"/>
    </row>
    <row r="713" spans="1:33" s="2" customFormat="1" ht="12.6" hidden="1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81"/>
      <c r="V713" s="3"/>
      <c r="W713" s="3"/>
      <c r="X713" s="183"/>
      <c r="Y713" s="12"/>
      <c r="Z713" s="12"/>
      <c r="AA713" s="12"/>
      <c r="AB713" s="12"/>
      <c r="AC713" s="11"/>
      <c r="AD713" s="11"/>
      <c r="AE713" s="11"/>
      <c r="AF713" s="11"/>
      <c r="AG713" s="11"/>
    </row>
    <row r="714" spans="1:33" s="2" customFormat="1" ht="12.6" hidden="1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81"/>
      <c r="V714" s="3"/>
      <c r="W714" s="3"/>
      <c r="X714" s="183"/>
      <c r="Y714" s="12"/>
      <c r="Z714" s="12"/>
      <c r="AA714" s="12"/>
      <c r="AB714" s="12"/>
      <c r="AC714" s="11"/>
      <c r="AD714" s="11"/>
      <c r="AE714" s="11"/>
      <c r="AF714" s="11"/>
      <c r="AG714" s="11"/>
    </row>
    <row r="715" spans="1:33" s="2" customFormat="1" ht="12.6" hidden="1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81"/>
      <c r="V715" s="3"/>
      <c r="W715" s="3"/>
      <c r="X715" s="183"/>
      <c r="Y715" s="12"/>
      <c r="Z715" s="12"/>
      <c r="AA715" s="12"/>
      <c r="AB715" s="12"/>
      <c r="AC715" s="11"/>
      <c r="AD715" s="11"/>
      <c r="AE715" s="11"/>
      <c r="AF715" s="11"/>
      <c r="AG715" s="11"/>
    </row>
    <row r="716" spans="1:33" s="2" customFormat="1" ht="12.6" hidden="1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81"/>
      <c r="V716" s="3"/>
      <c r="W716" s="3"/>
      <c r="X716" s="183"/>
      <c r="Y716" s="12"/>
      <c r="Z716" s="12"/>
      <c r="AA716" s="12"/>
      <c r="AB716" s="12"/>
      <c r="AC716" s="11"/>
      <c r="AD716" s="11"/>
      <c r="AE716" s="11"/>
      <c r="AF716" s="11"/>
      <c r="AG716" s="11"/>
    </row>
    <row r="717" spans="1:33" s="2" customFormat="1" ht="12.6" hidden="1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81"/>
      <c r="V717" s="3"/>
      <c r="W717" s="3"/>
      <c r="X717" s="183"/>
      <c r="Y717" s="12"/>
      <c r="Z717" s="12"/>
      <c r="AA717" s="12"/>
      <c r="AB717" s="12"/>
      <c r="AC717" s="11"/>
      <c r="AD717" s="11"/>
      <c r="AE717" s="11"/>
      <c r="AF717" s="11"/>
      <c r="AG717" s="11"/>
    </row>
    <row r="718" spans="1:33" s="2" customFormat="1" ht="12.6" hidden="1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81"/>
      <c r="V718" s="3"/>
      <c r="W718" s="3"/>
      <c r="X718" s="183"/>
      <c r="Y718" s="12"/>
      <c r="Z718" s="12"/>
      <c r="AA718" s="12"/>
      <c r="AB718" s="12"/>
      <c r="AC718" s="11"/>
      <c r="AD718" s="11"/>
      <c r="AE718" s="11"/>
      <c r="AF718" s="11"/>
      <c r="AG718" s="11"/>
    </row>
    <row r="719" spans="1:33" s="2" customFormat="1" ht="12.6" hidden="1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81"/>
      <c r="V719" s="3"/>
      <c r="W719" s="3"/>
      <c r="X719" s="183"/>
      <c r="Y719" s="12"/>
      <c r="Z719" s="12"/>
      <c r="AA719" s="12"/>
      <c r="AB719" s="12"/>
      <c r="AC719" s="11"/>
      <c r="AD719" s="11"/>
      <c r="AE719" s="11"/>
      <c r="AF719" s="11"/>
      <c r="AG719" s="11"/>
    </row>
    <row r="720" spans="1:33" s="2" customFormat="1" ht="12.6" hidden="1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81"/>
      <c r="V720" s="3"/>
      <c r="W720" s="3"/>
      <c r="X720" s="183"/>
      <c r="Y720" s="12"/>
      <c r="Z720" s="12"/>
      <c r="AA720" s="12"/>
      <c r="AB720" s="12"/>
      <c r="AC720" s="11"/>
      <c r="AD720" s="11"/>
      <c r="AE720" s="11"/>
      <c r="AF720" s="11"/>
      <c r="AG720" s="11"/>
    </row>
    <row r="721" spans="1:33" s="2" customFormat="1" ht="12.6" hidden="1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81"/>
      <c r="V721" s="3"/>
      <c r="W721" s="3"/>
      <c r="X721" s="183"/>
      <c r="Y721" s="12"/>
      <c r="Z721" s="12"/>
      <c r="AA721" s="12"/>
      <c r="AB721" s="12"/>
      <c r="AC721" s="11"/>
      <c r="AD721" s="11"/>
      <c r="AE721" s="11"/>
      <c r="AF721" s="11"/>
      <c r="AG721" s="11"/>
    </row>
    <row r="722" spans="1:33" s="2" customFormat="1" ht="12.6" hidden="1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81"/>
      <c r="V722" s="3"/>
      <c r="W722" s="3"/>
      <c r="X722" s="183"/>
      <c r="Y722" s="12"/>
      <c r="Z722" s="12"/>
      <c r="AA722" s="12"/>
      <c r="AB722" s="12"/>
      <c r="AC722" s="11"/>
      <c r="AD722" s="11"/>
      <c r="AE722" s="11"/>
      <c r="AF722" s="11"/>
      <c r="AG722" s="11"/>
    </row>
    <row r="723" spans="1:33" s="2" customFormat="1" ht="12.6" hidden="1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81"/>
      <c r="V723" s="3"/>
      <c r="W723" s="3"/>
      <c r="X723" s="183"/>
      <c r="Y723" s="12"/>
      <c r="Z723" s="12"/>
      <c r="AA723" s="12"/>
      <c r="AB723" s="12"/>
      <c r="AC723" s="11"/>
      <c r="AD723" s="11"/>
      <c r="AE723" s="11"/>
      <c r="AF723" s="11"/>
      <c r="AG723" s="11"/>
    </row>
    <row r="724" spans="1:33" s="2" customFormat="1" ht="12.6" hidden="1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81"/>
      <c r="V724" s="3"/>
      <c r="W724" s="3"/>
      <c r="X724" s="183"/>
      <c r="Y724" s="12"/>
      <c r="Z724" s="12"/>
      <c r="AA724" s="12"/>
      <c r="AB724" s="12"/>
      <c r="AC724" s="11"/>
      <c r="AD724" s="11"/>
      <c r="AE724" s="11"/>
      <c r="AF724" s="11"/>
      <c r="AG724" s="11"/>
    </row>
    <row r="725" spans="1:33" s="2" customFormat="1" ht="12.6" hidden="1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81"/>
      <c r="V725" s="3"/>
      <c r="W725" s="3"/>
      <c r="X725" s="183"/>
      <c r="Y725" s="12"/>
      <c r="Z725" s="12"/>
      <c r="AA725" s="12"/>
      <c r="AB725" s="12"/>
      <c r="AC725" s="11"/>
      <c r="AD725" s="11"/>
      <c r="AE725" s="11"/>
      <c r="AF725" s="11"/>
      <c r="AG725" s="11"/>
    </row>
    <row r="726" spans="1:33" s="2" customFormat="1" ht="12.6" hidden="1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81"/>
      <c r="V726" s="3"/>
      <c r="W726" s="3"/>
      <c r="X726" s="183"/>
      <c r="Y726" s="12"/>
      <c r="Z726" s="12"/>
      <c r="AA726" s="12"/>
      <c r="AB726" s="12"/>
      <c r="AC726" s="11"/>
      <c r="AD726" s="11"/>
      <c r="AE726" s="11"/>
      <c r="AF726" s="11"/>
      <c r="AG726" s="11"/>
    </row>
    <row r="727" spans="1:33" s="2" customFormat="1" ht="12.6" hidden="1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81"/>
      <c r="V727" s="3"/>
      <c r="W727" s="3"/>
      <c r="X727" s="183"/>
      <c r="Y727" s="12"/>
      <c r="Z727" s="12"/>
      <c r="AA727" s="12"/>
      <c r="AB727" s="12"/>
      <c r="AC727" s="11"/>
      <c r="AD727" s="11"/>
      <c r="AE727" s="11"/>
      <c r="AF727" s="11"/>
      <c r="AG727" s="11"/>
    </row>
    <row r="728" spans="1:33" s="2" customFormat="1" ht="12.6" hidden="1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81"/>
      <c r="V728" s="3"/>
      <c r="W728" s="3"/>
      <c r="X728" s="183"/>
      <c r="Y728" s="12"/>
      <c r="Z728" s="12"/>
      <c r="AA728" s="12"/>
      <c r="AB728" s="12"/>
      <c r="AC728" s="11"/>
      <c r="AD728" s="11"/>
      <c r="AE728" s="11"/>
      <c r="AF728" s="11"/>
      <c r="AG728" s="11"/>
    </row>
    <row r="729" spans="1:33" s="2" customFormat="1" ht="12.6" hidden="1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81"/>
      <c r="V729" s="3"/>
      <c r="W729" s="3"/>
      <c r="X729" s="183"/>
      <c r="Y729" s="12"/>
      <c r="Z729" s="12"/>
      <c r="AA729" s="12"/>
      <c r="AB729" s="12"/>
      <c r="AC729" s="11"/>
      <c r="AD729" s="11"/>
      <c r="AE729" s="11"/>
      <c r="AF729" s="11"/>
      <c r="AG729" s="11"/>
    </row>
    <row r="730" spans="1:33" s="2" customFormat="1" ht="12.6" hidden="1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81"/>
      <c r="V730" s="3"/>
      <c r="W730" s="3"/>
      <c r="X730" s="183"/>
      <c r="Y730" s="12"/>
      <c r="Z730" s="12"/>
      <c r="AA730" s="12"/>
      <c r="AB730" s="12"/>
      <c r="AC730" s="11"/>
      <c r="AD730" s="11"/>
      <c r="AE730" s="11"/>
      <c r="AF730" s="11"/>
      <c r="AG730" s="11"/>
    </row>
    <row r="731" spans="1:33" s="2" customFormat="1" ht="12.6" hidden="1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81"/>
      <c r="V731" s="3"/>
      <c r="W731" s="3"/>
      <c r="X731" s="183"/>
      <c r="Y731" s="12"/>
      <c r="Z731" s="12"/>
      <c r="AA731" s="12"/>
      <c r="AB731" s="12"/>
      <c r="AC731" s="11"/>
      <c r="AD731" s="11"/>
      <c r="AE731" s="11"/>
      <c r="AF731" s="11"/>
      <c r="AG731" s="11"/>
    </row>
    <row r="732" spans="1:33" s="2" customFormat="1" ht="12.6" hidden="1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81"/>
      <c r="V732" s="3"/>
      <c r="W732" s="3"/>
      <c r="X732" s="183"/>
      <c r="Y732" s="12"/>
      <c r="Z732" s="12"/>
      <c r="AA732" s="12"/>
      <c r="AB732" s="12"/>
      <c r="AC732" s="11"/>
      <c r="AD732" s="11"/>
      <c r="AE732" s="11"/>
      <c r="AF732" s="11"/>
      <c r="AG732" s="11"/>
    </row>
    <row r="733" spans="1:33" s="2" customFormat="1" ht="12.6" hidden="1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81"/>
      <c r="V733" s="3"/>
      <c r="W733" s="3"/>
      <c r="X733" s="183"/>
      <c r="Y733" s="12"/>
      <c r="Z733" s="12"/>
      <c r="AA733" s="12"/>
      <c r="AB733" s="12"/>
      <c r="AC733" s="11"/>
      <c r="AD733" s="11"/>
      <c r="AE733" s="11"/>
      <c r="AF733" s="11"/>
      <c r="AG733" s="11"/>
    </row>
    <row r="734" spans="1:33" s="2" customFormat="1" ht="12.6" hidden="1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81"/>
      <c r="V734" s="3"/>
      <c r="W734" s="3"/>
      <c r="X734" s="183"/>
      <c r="Y734" s="12"/>
      <c r="Z734" s="12"/>
      <c r="AA734" s="12"/>
      <c r="AB734" s="12"/>
      <c r="AC734" s="11"/>
      <c r="AD734" s="11"/>
      <c r="AE734" s="11"/>
      <c r="AF734" s="11"/>
      <c r="AG734" s="11"/>
    </row>
    <row r="735" spans="1:33" s="2" customFormat="1" ht="12.6" hidden="1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81"/>
      <c r="V735" s="3"/>
      <c r="W735" s="3"/>
      <c r="X735" s="183"/>
      <c r="Y735" s="12"/>
      <c r="Z735" s="12"/>
      <c r="AA735" s="12"/>
      <c r="AB735" s="12"/>
      <c r="AC735" s="11"/>
      <c r="AD735" s="11"/>
      <c r="AE735" s="11"/>
      <c r="AF735" s="11"/>
      <c r="AG735" s="11"/>
    </row>
    <row r="736" spans="1:33" s="2" customFormat="1" ht="12.6" hidden="1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81"/>
      <c r="V736" s="3"/>
      <c r="W736" s="3"/>
      <c r="X736" s="183"/>
      <c r="Y736" s="12"/>
      <c r="Z736" s="12"/>
      <c r="AA736" s="12"/>
      <c r="AB736" s="12"/>
      <c r="AC736" s="11"/>
      <c r="AD736" s="11"/>
      <c r="AE736" s="11"/>
      <c r="AF736" s="11"/>
      <c r="AG736" s="11"/>
    </row>
    <row r="737" spans="1:33" s="2" customFormat="1" ht="12.6" hidden="1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81"/>
      <c r="V737" s="3"/>
      <c r="W737" s="3"/>
      <c r="X737" s="183"/>
      <c r="Y737" s="12"/>
      <c r="Z737" s="12"/>
      <c r="AA737" s="12"/>
      <c r="AB737" s="12"/>
      <c r="AC737" s="11"/>
      <c r="AD737" s="11"/>
      <c r="AE737" s="11"/>
      <c r="AF737" s="11"/>
      <c r="AG737" s="11"/>
    </row>
    <row r="738" spans="1:33" s="2" customFormat="1" ht="12.6" hidden="1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81"/>
      <c r="V738" s="3"/>
      <c r="W738" s="3"/>
      <c r="X738" s="183"/>
      <c r="Y738" s="12"/>
      <c r="Z738" s="12"/>
      <c r="AA738" s="12"/>
      <c r="AB738" s="12"/>
      <c r="AC738" s="11"/>
      <c r="AD738" s="11"/>
      <c r="AE738" s="11"/>
      <c r="AF738" s="11"/>
      <c r="AG738" s="11"/>
    </row>
    <row r="739" spans="1:33" s="2" customFormat="1" ht="12.6" hidden="1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81"/>
      <c r="V739" s="3"/>
      <c r="W739" s="3"/>
      <c r="X739" s="183"/>
      <c r="Y739" s="12"/>
      <c r="Z739" s="12"/>
      <c r="AA739" s="12"/>
      <c r="AB739" s="12"/>
      <c r="AC739" s="11"/>
      <c r="AD739" s="11"/>
      <c r="AE739" s="11"/>
      <c r="AF739" s="11"/>
      <c r="AG739" s="11"/>
    </row>
    <row r="740" spans="1:33" s="2" customFormat="1" ht="12.6" hidden="1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81"/>
      <c r="V740" s="3"/>
      <c r="W740" s="3"/>
      <c r="X740" s="183"/>
      <c r="Y740" s="12"/>
      <c r="Z740" s="12"/>
      <c r="AA740" s="12"/>
      <c r="AB740" s="12"/>
      <c r="AC740" s="11"/>
      <c r="AD740" s="11"/>
      <c r="AE740" s="11"/>
      <c r="AF740" s="11"/>
      <c r="AG740" s="11"/>
    </row>
    <row r="741" spans="1:33" s="2" customFormat="1" ht="12.6" hidden="1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81"/>
      <c r="V741" s="3"/>
      <c r="W741" s="3"/>
      <c r="X741" s="183"/>
      <c r="Y741" s="12"/>
      <c r="Z741" s="12"/>
      <c r="AA741" s="12"/>
      <c r="AB741" s="12"/>
      <c r="AC741" s="11"/>
      <c r="AD741" s="11"/>
      <c r="AE741" s="11"/>
      <c r="AF741" s="11"/>
      <c r="AG741" s="11"/>
    </row>
    <row r="742" spans="1:33" s="2" customFormat="1" ht="12.6" hidden="1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81"/>
      <c r="V742" s="3"/>
      <c r="W742" s="3"/>
      <c r="X742" s="183"/>
      <c r="Y742" s="12"/>
      <c r="Z742" s="12"/>
      <c r="AA742" s="12"/>
      <c r="AB742" s="12"/>
      <c r="AC742" s="11"/>
      <c r="AD742" s="11"/>
      <c r="AE742" s="11"/>
      <c r="AF742" s="11"/>
      <c r="AG742" s="11"/>
    </row>
    <row r="743" spans="1:33" s="2" customFormat="1" ht="12.6" hidden="1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81"/>
      <c r="V743" s="3"/>
      <c r="W743" s="3"/>
      <c r="X743" s="183"/>
      <c r="Y743" s="12"/>
      <c r="Z743" s="12"/>
      <c r="AA743" s="12"/>
      <c r="AB743" s="12"/>
      <c r="AC743" s="11"/>
      <c r="AD743" s="11"/>
      <c r="AE743" s="11"/>
      <c r="AF743" s="11"/>
      <c r="AG743" s="11"/>
    </row>
    <row r="744" spans="1:33" s="2" customFormat="1" ht="12.6" hidden="1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81"/>
      <c r="V744" s="3"/>
      <c r="W744" s="3"/>
      <c r="X744" s="183"/>
      <c r="Y744" s="12"/>
      <c r="Z744" s="12"/>
      <c r="AA744" s="12"/>
      <c r="AB744" s="12"/>
      <c r="AC744" s="11"/>
      <c r="AD744" s="11"/>
      <c r="AE744" s="11"/>
      <c r="AF744" s="11"/>
      <c r="AG744" s="11"/>
    </row>
    <row r="745" spans="1:33" s="2" customFormat="1" ht="12.6" hidden="1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81"/>
      <c r="V745" s="3"/>
      <c r="W745" s="3"/>
      <c r="X745" s="183"/>
      <c r="Y745" s="12"/>
      <c r="Z745" s="12"/>
      <c r="AA745" s="12"/>
      <c r="AB745" s="12"/>
      <c r="AC745" s="11"/>
      <c r="AD745" s="11"/>
      <c r="AE745" s="11"/>
      <c r="AF745" s="11"/>
      <c r="AG745" s="11"/>
    </row>
    <row r="746" spans="1:33" s="2" customFormat="1" ht="12.6" hidden="1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81"/>
      <c r="V746" s="3"/>
      <c r="W746" s="3"/>
      <c r="X746" s="183"/>
      <c r="Y746" s="12"/>
      <c r="Z746" s="12"/>
      <c r="AA746" s="12"/>
      <c r="AB746" s="12"/>
      <c r="AC746" s="11"/>
      <c r="AD746" s="11"/>
      <c r="AE746" s="11"/>
      <c r="AF746" s="11"/>
      <c r="AG746" s="11"/>
    </row>
    <row r="747" spans="1:33" s="2" customFormat="1" ht="12.6" hidden="1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81"/>
      <c r="V747" s="3"/>
      <c r="W747" s="3"/>
      <c r="X747" s="183"/>
      <c r="Y747" s="12"/>
      <c r="Z747" s="12"/>
      <c r="AA747" s="12"/>
      <c r="AB747" s="12"/>
      <c r="AC747" s="11"/>
      <c r="AD747" s="11"/>
      <c r="AE747" s="11"/>
      <c r="AF747" s="11"/>
      <c r="AG747" s="11"/>
    </row>
    <row r="748" spans="1:33" s="2" customFormat="1" ht="12.6" hidden="1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81"/>
      <c r="V748" s="3"/>
      <c r="W748" s="3"/>
      <c r="X748" s="183"/>
      <c r="Y748" s="12"/>
      <c r="Z748" s="12"/>
      <c r="AA748" s="12"/>
      <c r="AB748" s="12"/>
      <c r="AC748" s="11"/>
      <c r="AD748" s="11"/>
      <c r="AE748" s="11"/>
      <c r="AF748" s="11"/>
      <c r="AG748" s="11"/>
    </row>
    <row r="749" spans="1:33" s="2" customFormat="1" ht="12.6" hidden="1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81"/>
      <c r="V749" s="3"/>
      <c r="W749" s="3"/>
      <c r="X749" s="183"/>
      <c r="Y749" s="12"/>
      <c r="Z749" s="12"/>
      <c r="AA749" s="12"/>
      <c r="AB749" s="12"/>
      <c r="AC749" s="11"/>
      <c r="AD749" s="11"/>
      <c r="AE749" s="11"/>
      <c r="AF749" s="11"/>
      <c r="AG749" s="11"/>
    </row>
    <row r="750" spans="1:33" s="2" customFormat="1" ht="12.6" hidden="1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81"/>
      <c r="V750" s="3"/>
      <c r="W750" s="3"/>
      <c r="X750" s="183"/>
      <c r="Y750" s="12"/>
      <c r="Z750" s="12"/>
      <c r="AA750" s="12"/>
      <c r="AB750" s="12"/>
      <c r="AC750" s="11"/>
      <c r="AD750" s="11"/>
      <c r="AE750" s="11"/>
      <c r="AF750" s="11"/>
      <c r="AG750" s="11"/>
    </row>
    <row r="751" spans="1:33" s="2" customFormat="1" ht="12.6" hidden="1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81"/>
      <c r="V751" s="3"/>
      <c r="W751" s="3"/>
      <c r="X751" s="183"/>
      <c r="Y751" s="12"/>
      <c r="Z751" s="12"/>
      <c r="AA751" s="12"/>
      <c r="AB751" s="12"/>
      <c r="AC751" s="11"/>
      <c r="AD751" s="11"/>
      <c r="AE751" s="11"/>
      <c r="AF751" s="11"/>
      <c r="AG751" s="11"/>
    </row>
    <row r="752" spans="1:33" s="2" customFormat="1" ht="12.6" hidden="1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81"/>
      <c r="V752" s="3"/>
      <c r="W752" s="3"/>
      <c r="X752" s="183"/>
      <c r="Y752" s="12"/>
      <c r="Z752" s="12"/>
      <c r="AA752" s="12"/>
      <c r="AB752" s="12"/>
      <c r="AC752" s="11"/>
      <c r="AD752" s="11"/>
      <c r="AE752" s="11"/>
      <c r="AF752" s="11"/>
      <c r="AG752" s="11"/>
    </row>
    <row r="753" spans="1:33" s="2" customFormat="1" ht="12.6" hidden="1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81"/>
      <c r="V753" s="3"/>
      <c r="W753" s="3"/>
      <c r="X753" s="183"/>
      <c r="Y753" s="12"/>
      <c r="Z753" s="12"/>
      <c r="AA753" s="12"/>
      <c r="AB753" s="12"/>
      <c r="AC753" s="11"/>
      <c r="AD753" s="11"/>
      <c r="AE753" s="11"/>
      <c r="AF753" s="11"/>
      <c r="AG753" s="11"/>
    </row>
    <row r="754" spans="1:33" s="2" customFormat="1" ht="12.6" hidden="1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81"/>
      <c r="V754" s="3"/>
      <c r="W754" s="3"/>
      <c r="X754" s="183"/>
      <c r="Y754" s="12"/>
      <c r="Z754" s="12"/>
      <c r="AA754" s="12"/>
      <c r="AB754" s="12"/>
      <c r="AC754" s="11"/>
      <c r="AD754" s="11"/>
      <c r="AE754" s="11"/>
      <c r="AF754" s="11"/>
      <c r="AG754" s="11"/>
    </row>
    <row r="755" spans="1:33" s="2" customFormat="1" ht="12.6" hidden="1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81"/>
      <c r="V755" s="3"/>
      <c r="W755" s="3"/>
      <c r="X755" s="183"/>
      <c r="Y755" s="12"/>
      <c r="Z755" s="12"/>
      <c r="AA755" s="12"/>
      <c r="AB755" s="12"/>
      <c r="AC755" s="11"/>
      <c r="AD755" s="11"/>
      <c r="AE755" s="11"/>
      <c r="AF755" s="11"/>
      <c r="AG755" s="11"/>
    </row>
    <row r="756" spans="1:33" s="2" customFormat="1" ht="12.6" hidden="1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81"/>
      <c r="V756" s="3"/>
      <c r="W756" s="3"/>
      <c r="X756" s="183"/>
      <c r="Y756" s="12"/>
      <c r="Z756" s="12"/>
      <c r="AA756" s="12"/>
      <c r="AB756" s="12"/>
      <c r="AC756" s="11"/>
      <c r="AD756" s="11"/>
      <c r="AE756" s="11"/>
      <c r="AF756" s="11"/>
      <c r="AG756" s="11"/>
    </row>
    <row r="757" spans="1:33" s="2" customFormat="1" ht="12.6" hidden="1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81"/>
      <c r="V757" s="3"/>
      <c r="W757" s="3"/>
      <c r="X757" s="183"/>
      <c r="Y757" s="12"/>
      <c r="Z757" s="12"/>
      <c r="AA757" s="12"/>
      <c r="AB757" s="12"/>
      <c r="AC757" s="11"/>
      <c r="AD757" s="11"/>
      <c r="AE757" s="11"/>
      <c r="AF757" s="11"/>
      <c r="AG757" s="11"/>
    </row>
    <row r="758" spans="1:33" s="2" customFormat="1" ht="12.6" hidden="1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81"/>
      <c r="V758" s="3"/>
      <c r="W758" s="3"/>
      <c r="X758" s="183"/>
      <c r="Y758" s="12"/>
      <c r="Z758" s="12"/>
      <c r="AA758" s="12"/>
      <c r="AB758" s="12"/>
      <c r="AC758" s="11"/>
      <c r="AD758" s="11"/>
      <c r="AE758" s="11"/>
      <c r="AF758" s="11"/>
      <c r="AG758" s="11"/>
    </row>
    <row r="759" spans="1:33" s="2" customFormat="1" ht="12.6" hidden="1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81"/>
      <c r="V759" s="3"/>
      <c r="W759" s="3"/>
      <c r="X759" s="183"/>
      <c r="Y759" s="12"/>
      <c r="Z759" s="12"/>
      <c r="AA759" s="12"/>
      <c r="AB759" s="12"/>
      <c r="AC759" s="11"/>
      <c r="AD759" s="11"/>
      <c r="AE759" s="11"/>
      <c r="AF759" s="11"/>
      <c r="AG759" s="11"/>
    </row>
    <row r="760" spans="1:33" s="2" customFormat="1" ht="12.6" hidden="1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81"/>
      <c r="V760" s="3"/>
      <c r="W760" s="3"/>
      <c r="X760" s="183"/>
      <c r="Y760" s="12"/>
      <c r="Z760" s="12"/>
      <c r="AA760" s="12"/>
      <c r="AB760" s="12"/>
      <c r="AC760" s="11"/>
      <c r="AD760" s="11"/>
      <c r="AE760" s="11"/>
      <c r="AF760" s="11"/>
      <c r="AG760" s="11"/>
    </row>
    <row r="761" spans="1:33" s="2" customFormat="1" ht="12.6" hidden="1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81"/>
      <c r="V761" s="3"/>
      <c r="W761" s="3"/>
      <c r="X761" s="183"/>
      <c r="Y761" s="12"/>
      <c r="Z761" s="12"/>
      <c r="AA761" s="12"/>
      <c r="AB761" s="12"/>
      <c r="AC761" s="11"/>
      <c r="AD761" s="11"/>
      <c r="AE761" s="11"/>
      <c r="AF761" s="11"/>
      <c r="AG761" s="11"/>
    </row>
    <row r="762" spans="1:33" s="2" customFormat="1" ht="12.6" hidden="1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81"/>
      <c r="V762" s="3"/>
      <c r="W762" s="3"/>
      <c r="X762" s="183"/>
      <c r="Y762" s="12"/>
      <c r="Z762" s="12"/>
      <c r="AA762" s="12"/>
      <c r="AB762" s="12"/>
      <c r="AC762" s="11"/>
      <c r="AD762" s="11"/>
      <c r="AE762" s="11"/>
      <c r="AF762" s="11"/>
      <c r="AG762" s="11"/>
    </row>
    <row r="763" spans="1:33" s="2" customFormat="1" ht="12.6" hidden="1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81"/>
      <c r="V763" s="3"/>
      <c r="W763" s="3"/>
      <c r="X763" s="183"/>
      <c r="Y763" s="12"/>
      <c r="Z763" s="12"/>
      <c r="AA763" s="12"/>
      <c r="AB763" s="12"/>
      <c r="AC763" s="11"/>
      <c r="AD763" s="11"/>
      <c r="AE763" s="11"/>
      <c r="AF763" s="11"/>
      <c r="AG763" s="11"/>
    </row>
    <row r="764" spans="1:33" s="2" customFormat="1" ht="12.6" hidden="1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81"/>
      <c r="V764" s="3"/>
      <c r="W764" s="3"/>
      <c r="X764" s="183"/>
      <c r="Y764" s="12"/>
      <c r="Z764" s="12"/>
      <c r="AA764" s="12"/>
      <c r="AB764" s="12"/>
      <c r="AC764" s="11"/>
      <c r="AD764" s="11"/>
      <c r="AE764" s="11"/>
      <c r="AF764" s="11"/>
      <c r="AG764" s="11"/>
    </row>
    <row r="765" spans="1:33" s="2" customFormat="1" ht="12.6" hidden="1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81"/>
      <c r="V765" s="3"/>
      <c r="W765" s="3"/>
      <c r="X765" s="183"/>
      <c r="Y765" s="12"/>
      <c r="Z765" s="12"/>
      <c r="AA765" s="12"/>
      <c r="AB765" s="12"/>
      <c r="AC765" s="11"/>
      <c r="AD765" s="11"/>
      <c r="AE765" s="11"/>
      <c r="AF765" s="11"/>
      <c r="AG765" s="11"/>
    </row>
    <row r="766" spans="1:33" s="2" customFormat="1" ht="12.6" hidden="1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81"/>
      <c r="V766" s="3"/>
      <c r="W766" s="3"/>
      <c r="X766" s="183"/>
      <c r="Y766" s="12"/>
      <c r="Z766" s="12"/>
      <c r="AA766" s="12"/>
      <c r="AB766" s="12"/>
      <c r="AC766" s="11"/>
      <c r="AD766" s="11"/>
      <c r="AE766" s="11"/>
      <c r="AF766" s="11"/>
      <c r="AG766" s="11"/>
    </row>
    <row r="767" spans="1:33" s="2" customFormat="1" ht="12.6" hidden="1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81"/>
      <c r="V767" s="3"/>
      <c r="W767" s="3"/>
      <c r="X767" s="183"/>
      <c r="Y767" s="12"/>
      <c r="Z767" s="12"/>
      <c r="AA767" s="12"/>
      <c r="AB767" s="12"/>
      <c r="AC767" s="11"/>
      <c r="AD767" s="11"/>
      <c r="AE767" s="11"/>
      <c r="AF767" s="11"/>
      <c r="AG767" s="11"/>
    </row>
    <row r="768" spans="1:33" s="2" customFormat="1" ht="12.6" hidden="1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81"/>
      <c r="V768" s="3"/>
      <c r="W768" s="3"/>
      <c r="X768" s="183"/>
      <c r="Y768" s="12"/>
      <c r="Z768" s="12"/>
      <c r="AA768" s="12"/>
      <c r="AB768" s="12"/>
      <c r="AC768" s="11"/>
      <c r="AD768" s="11"/>
      <c r="AE768" s="11"/>
      <c r="AF768" s="11"/>
      <c r="AG768" s="11"/>
    </row>
    <row r="769" spans="1:33" s="2" customFormat="1" ht="12.6" hidden="1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81"/>
      <c r="V769" s="3"/>
      <c r="W769" s="3"/>
      <c r="X769" s="183"/>
      <c r="Y769" s="12"/>
      <c r="Z769" s="12"/>
      <c r="AA769" s="12"/>
      <c r="AB769" s="12"/>
      <c r="AC769" s="11"/>
      <c r="AD769" s="11"/>
      <c r="AE769" s="11"/>
      <c r="AF769" s="11"/>
      <c r="AG769" s="11"/>
    </row>
    <row r="770" spans="1:33" s="2" customFormat="1" ht="12.6" hidden="1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81"/>
      <c r="V770" s="3"/>
      <c r="W770" s="3"/>
      <c r="X770" s="183"/>
      <c r="Y770" s="12"/>
      <c r="Z770" s="12"/>
      <c r="AA770" s="12"/>
      <c r="AB770" s="12"/>
      <c r="AC770" s="11"/>
      <c r="AD770" s="11"/>
      <c r="AE770" s="11"/>
      <c r="AF770" s="11"/>
      <c r="AG770" s="11"/>
    </row>
    <row r="771" spans="1:33" s="2" customFormat="1" ht="12.6" hidden="1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81"/>
      <c r="V771" s="3"/>
      <c r="W771" s="3"/>
      <c r="X771" s="183"/>
      <c r="Y771" s="12"/>
      <c r="Z771" s="12"/>
      <c r="AA771" s="12"/>
      <c r="AB771" s="12"/>
      <c r="AC771" s="11"/>
      <c r="AD771" s="11"/>
      <c r="AE771" s="11"/>
      <c r="AF771" s="11"/>
      <c r="AG771" s="11"/>
    </row>
    <row r="772" spans="1:33" s="2" customFormat="1" ht="12.6" hidden="1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81"/>
      <c r="V772" s="3"/>
      <c r="W772" s="3"/>
      <c r="X772" s="183"/>
      <c r="Y772" s="12"/>
      <c r="Z772" s="12"/>
      <c r="AA772" s="12"/>
      <c r="AB772" s="12"/>
      <c r="AC772" s="11"/>
      <c r="AD772" s="11"/>
      <c r="AE772" s="11"/>
      <c r="AF772" s="11"/>
      <c r="AG772" s="11"/>
    </row>
    <row r="773" spans="1:33" s="2" customFormat="1" ht="12.6" hidden="1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81"/>
      <c r="V773" s="3"/>
      <c r="W773" s="3"/>
      <c r="X773" s="183"/>
      <c r="Y773" s="12"/>
      <c r="Z773" s="12"/>
      <c r="AA773" s="12"/>
      <c r="AB773" s="12"/>
      <c r="AC773" s="11"/>
      <c r="AD773" s="11"/>
      <c r="AE773" s="11"/>
      <c r="AF773" s="11"/>
      <c r="AG773" s="11"/>
    </row>
    <row r="774" spans="1:33" s="2" customFormat="1" ht="12.6" hidden="1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81"/>
      <c r="V774" s="3"/>
      <c r="W774" s="3"/>
      <c r="X774" s="183"/>
      <c r="Y774" s="12"/>
      <c r="Z774" s="12"/>
      <c r="AA774" s="12"/>
      <c r="AB774" s="12"/>
      <c r="AC774" s="11"/>
      <c r="AD774" s="11"/>
      <c r="AE774" s="11"/>
      <c r="AF774" s="11"/>
      <c r="AG774" s="11"/>
    </row>
    <row r="775" spans="1:33" s="2" customFormat="1" ht="12.6" hidden="1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81"/>
      <c r="V775" s="3"/>
      <c r="W775" s="3"/>
      <c r="X775" s="183"/>
      <c r="Y775" s="12"/>
      <c r="Z775" s="12"/>
      <c r="AA775" s="12"/>
      <c r="AB775" s="12"/>
      <c r="AC775" s="11"/>
      <c r="AD775" s="11"/>
      <c r="AE775" s="11"/>
      <c r="AF775" s="11"/>
      <c r="AG775" s="11"/>
    </row>
    <row r="776" spans="1:33" s="2" customFormat="1" ht="12.6" hidden="1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81"/>
      <c r="V776" s="3"/>
      <c r="W776" s="3"/>
      <c r="X776" s="183"/>
      <c r="Y776" s="12"/>
      <c r="Z776" s="12"/>
      <c r="AA776" s="12"/>
      <c r="AB776" s="12"/>
      <c r="AC776" s="11"/>
      <c r="AD776" s="11"/>
      <c r="AE776" s="11"/>
      <c r="AF776" s="11"/>
      <c r="AG776" s="11"/>
    </row>
    <row r="777" spans="1:33" s="2" customFormat="1" ht="12.6" hidden="1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81"/>
      <c r="V777" s="3"/>
      <c r="W777" s="3"/>
      <c r="X777" s="183"/>
      <c r="Y777" s="12"/>
      <c r="Z777" s="12"/>
      <c r="AA777" s="12"/>
      <c r="AB777" s="12"/>
      <c r="AC777" s="11"/>
      <c r="AD777" s="11"/>
      <c r="AE777" s="11"/>
      <c r="AF777" s="11"/>
      <c r="AG777" s="11"/>
    </row>
    <row r="778" spans="1:33" s="2" customFormat="1" ht="12.6" hidden="1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81"/>
      <c r="V778" s="3"/>
      <c r="W778" s="3"/>
      <c r="X778" s="183"/>
      <c r="Y778" s="12"/>
      <c r="Z778" s="12"/>
      <c r="AA778" s="12"/>
      <c r="AB778" s="12"/>
      <c r="AC778" s="11"/>
      <c r="AD778" s="11"/>
      <c r="AE778" s="11"/>
      <c r="AF778" s="11"/>
      <c r="AG778" s="11"/>
    </row>
    <row r="779" spans="1:33" s="2" customFormat="1" ht="12.6" hidden="1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81"/>
      <c r="V779" s="3"/>
      <c r="W779" s="3"/>
      <c r="X779" s="183"/>
      <c r="Y779" s="12"/>
      <c r="Z779" s="12"/>
      <c r="AA779" s="12"/>
      <c r="AB779" s="12"/>
      <c r="AC779" s="11"/>
      <c r="AD779" s="11"/>
      <c r="AE779" s="11"/>
      <c r="AF779" s="11"/>
      <c r="AG779" s="11"/>
    </row>
    <row r="780" spans="1:33" s="2" customFormat="1" ht="12.6" hidden="1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81"/>
      <c r="V780" s="3"/>
      <c r="W780" s="3"/>
      <c r="X780" s="183"/>
      <c r="Y780" s="12"/>
      <c r="Z780" s="12"/>
      <c r="AA780" s="12"/>
      <c r="AB780" s="12"/>
      <c r="AC780" s="11"/>
      <c r="AD780" s="11"/>
      <c r="AE780" s="11"/>
      <c r="AF780" s="11"/>
      <c r="AG780" s="11"/>
    </row>
    <row r="781" spans="1:33" s="2" customFormat="1" ht="12.6" hidden="1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81"/>
      <c r="V781" s="3"/>
      <c r="W781" s="3"/>
      <c r="X781" s="183"/>
      <c r="Y781" s="12"/>
      <c r="Z781" s="12"/>
      <c r="AA781" s="12"/>
      <c r="AB781" s="12"/>
      <c r="AC781" s="11"/>
      <c r="AD781" s="11"/>
      <c r="AE781" s="11"/>
      <c r="AF781" s="11"/>
      <c r="AG781" s="11"/>
    </row>
    <row r="782" spans="1:33" s="2" customFormat="1" ht="12.6" hidden="1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81"/>
      <c r="V782" s="3"/>
      <c r="W782" s="3"/>
      <c r="X782" s="183"/>
      <c r="Y782" s="12"/>
      <c r="Z782" s="12"/>
      <c r="AA782" s="12"/>
      <c r="AB782" s="12"/>
      <c r="AC782" s="11"/>
      <c r="AD782" s="11"/>
      <c r="AE782" s="11"/>
      <c r="AF782" s="11"/>
      <c r="AG782" s="11"/>
    </row>
    <row r="783" spans="1:33" s="2" customFormat="1" ht="12.6" hidden="1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81"/>
      <c r="V783" s="3"/>
      <c r="W783" s="3"/>
      <c r="X783" s="183"/>
      <c r="Y783" s="12"/>
      <c r="Z783" s="12"/>
      <c r="AA783" s="12"/>
      <c r="AB783" s="12"/>
      <c r="AC783" s="11"/>
      <c r="AD783" s="11"/>
      <c r="AE783" s="11"/>
      <c r="AF783" s="11"/>
      <c r="AG783" s="11"/>
    </row>
    <row r="784" spans="1:33" s="2" customFormat="1" ht="12.6" hidden="1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81"/>
      <c r="V784" s="3"/>
      <c r="W784" s="3"/>
      <c r="X784" s="183"/>
      <c r="Y784" s="12"/>
      <c r="Z784" s="12"/>
      <c r="AA784" s="12"/>
      <c r="AB784" s="12"/>
      <c r="AC784" s="11"/>
      <c r="AD784" s="11"/>
      <c r="AE784" s="11"/>
      <c r="AF784" s="11"/>
      <c r="AG784" s="11"/>
    </row>
    <row r="785" spans="1:33" s="2" customFormat="1" ht="12.6" hidden="1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81"/>
      <c r="V785" s="3"/>
      <c r="W785" s="3"/>
      <c r="X785" s="183"/>
      <c r="Y785" s="12"/>
      <c r="Z785" s="12"/>
      <c r="AA785" s="12"/>
      <c r="AB785" s="12"/>
      <c r="AC785" s="11"/>
      <c r="AD785" s="11"/>
      <c r="AE785" s="11"/>
      <c r="AF785" s="11"/>
      <c r="AG785" s="11"/>
    </row>
    <row r="786" spans="1:33" s="2" customFormat="1" ht="12.6" hidden="1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81"/>
      <c r="V786" s="3"/>
      <c r="W786" s="3"/>
      <c r="X786" s="183"/>
      <c r="Y786" s="12"/>
      <c r="Z786" s="12"/>
      <c r="AA786" s="12"/>
      <c r="AB786" s="12"/>
      <c r="AC786" s="11"/>
      <c r="AD786" s="11"/>
      <c r="AE786" s="11"/>
      <c r="AF786" s="11"/>
      <c r="AG786" s="11"/>
    </row>
    <row r="787" spans="1:33" s="2" customFormat="1" ht="12.6" hidden="1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81"/>
      <c r="V787" s="3"/>
      <c r="W787" s="3"/>
      <c r="X787" s="183"/>
      <c r="Y787" s="12"/>
      <c r="Z787" s="12"/>
      <c r="AA787" s="12"/>
      <c r="AB787" s="12"/>
      <c r="AC787" s="11"/>
      <c r="AD787" s="11"/>
      <c r="AE787" s="11"/>
      <c r="AF787" s="11"/>
      <c r="AG787" s="11"/>
    </row>
    <row r="788" spans="1:33" s="2" customFormat="1" ht="12.6" hidden="1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81"/>
      <c r="V788" s="3"/>
      <c r="W788" s="3"/>
      <c r="X788" s="183"/>
      <c r="Y788" s="12"/>
      <c r="Z788" s="12"/>
      <c r="AA788" s="12"/>
      <c r="AB788" s="12"/>
      <c r="AC788" s="11"/>
      <c r="AD788" s="11"/>
      <c r="AE788" s="11"/>
      <c r="AF788" s="11"/>
      <c r="AG788" s="11"/>
    </row>
    <row r="789" spans="1:33" s="2" customFormat="1" ht="12.6" hidden="1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81"/>
      <c r="V789" s="3"/>
      <c r="W789" s="3"/>
      <c r="X789" s="183"/>
      <c r="Y789" s="12"/>
      <c r="Z789" s="12"/>
      <c r="AA789" s="12"/>
      <c r="AB789" s="12"/>
      <c r="AC789" s="11"/>
      <c r="AD789" s="11"/>
      <c r="AE789" s="11"/>
      <c r="AF789" s="11"/>
      <c r="AG789" s="11"/>
    </row>
    <row r="790" spans="1:33" s="2" customFormat="1" ht="12.6" hidden="1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81"/>
      <c r="V790" s="3"/>
      <c r="W790" s="3"/>
      <c r="X790" s="183"/>
      <c r="Y790" s="12"/>
      <c r="Z790" s="12"/>
      <c r="AA790" s="12"/>
      <c r="AB790" s="12"/>
      <c r="AC790" s="11"/>
      <c r="AD790" s="11"/>
      <c r="AE790" s="11"/>
      <c r="AF790" s="11"/>
      <c r="AG790" s="11"/>
    </row>
    <row r="791" spans="1:33" s="2" customFormat="1" ht="12.6" hidden="1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81"/>
      <c r="V791" s="3"/>
      <c r="W791" s="3"/>
      <c r="X791" s="183"/>
      <c r="Y791" s="12"/>
      <c r="Z791" s="12"/>
      <c r="AA791" s="12"/>
      <c r="AB791" s="12"/>
      <c r="AC791" s="11"/>
      <c r="AD791" s="11"/>
      <c r="AE791" s="11"/>
      <c r="AF791" s="11"/>
      <c r="AG791" s="11"/>
    </row>
    <row r="792" spans="1:33" s="2" customFormat="1" ht="12.6" hidden="1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81"/>
      <c r="V792" s="3"/>
      <c r="W792" s="3"/>
      <c r="X792" s="183"/>
      <c r="Y792" s="12"/>
      <c r="Z792" s="12"/>
      <c r="AA792" s="12"/>
      <c r="AB792" s="12"/>
      <c r="AC792" s="11"/>
      <c r="AD792" s="11"/>
      <c r="AE792" s="11"/>
      <c r="AF792" s="11"/>
      <c r="AG792" s="11"/>
    </row>
    <row r="793" spans="1:33" s="2" customFormat="1" ht="12.6" hidden="1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81"/>
      <c r="V793" s="3"/>
      <c r="W793" s="3"/>
      <c r="X793" s="183"/>
      <c r="Y793" s="12"/>
      <c r="Z793" s="12"/>
      <c r="AA793" s="12"/>
      <c r="AB793" s="12"/>
      <c r="AC793" s="11"/>
      <c r="AD793" s="11"/>
      <c r="AE793" s="11"/>
      <c r="AF793" s="11"/>
      <c r="AG793" s="11"/>
    </row>
    <row r="794" spans="1:33" s="2" customFormat="1" ht="12.6" hidden="1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81"/>
      <c r="V794" s="3"/>
      <c r="W794" s="3"/>
      <c r="X794" s="183"/>
      <c r="Y794" s="12"/>
      <c r="Z794" s="12"/>
      <c r="AA794" s="12"/>
      <c r="AB794" s="12"/>
      <c r="AC794" s="11"/>
      <c r="AD794" s="11"/>
      <c r="AE794" s="11"/>
      <c r="AF794" s="11"/>
      <c r="AG794" s="11"/>
    </row>
    <row r="795" spans="1:33" s="2" customFormat="1" ht="12.6" hidden="1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81"/>
      <c r="V795" s="3"/>
      <c r="W795" s="3"/>
      <c r="X795" s="183"/>
      <c r="Y795" s="12"/>
      <c r="Z795" s="12"/>
      <c r="AA795" s="12"/>
      <c r="AB795" s="12"/>
      <c r="AC795" s="11"/>
      <c r="AD795" s="11"/>
      <c r="AE795" s="11"/>
      <c r="AF795" s="11"/>
      <c r="AG795" s="11"/>
    </row>
    <row r="796" spans="1:33" s="2" customFormat="1" ht="12.6" hidden="1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81"/>
      <c r="V796" s="3"/>
      <c r="W796" s="3"/>
      <c r="X796" s="183"/>
      <c r="Y796" s="12"/>
      <c r="Z796" s="12"/>
      <c r="AA796" s="12"/>
      <c r="AB796" s="12"/>
      <c r="AC796" s="11"/>
      <c r="AD796" s="11"/>
      <c r="AE796" s="11"/>
      <c r="AF796" s="11"/>
      <c r="AG796" s="11"/>
    </row>
    <row r="797" spans="1:33" s="2" customFormat="1" ht="12.6" hidden="1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81"/>
      <c r="V797" s="3"/>
      <c r="W797" s="3"/>
      <c r="X797" s="183"/>
      <c r="Y797" s="12"/>
      <c r="Z797" s="12"/>
      <c r="AA797" s="12"/>
      <c r="AB797" s="12"/>
      <c r="AC797" s="11"/>
      <c r="AD797" s="11"/>
      <c r="AE797" s="11"/>
      <c r="AF797" s="11"/>
      <c r="AG797" s="11"/>
    </row>
    <row r="798" spans="1:33" s="2" customFormat="1" ht="12.6" hidden="1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81"/>
      <c r="V798" s="3"/>
      <c r="W798" s="3"/>
      <c r="X798" s="183"/>
      <c r="Y798" s="12"/>
      <c r="Z798" s="12"/>
      <c r="AA798" s="12"/>
      <c r="AB798" s="12"/>
      <c r="AC798" s="11"/>
      <c r="AD798" s="11"/>
      <c r="AE798" s="11"/>
      <c r="AF798" s="11"/>
      <c r="AG798" s="11"/>
    </row>
    <row r="799" spans="1:33" s="2" customFormat="1" ht="12.6" hidden="1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81"/>
      <c r="V799" s="3"/>
      <c r="W799" s="3"/>
      <c r="X799" s="183"/>
      <c r="Y799" s="12"/>
      <c r="Z799" s="12"/>
      <c r="AA799" s="12"/>
      <c r="AB799" s="12"/>
      <c r="AC799" s="11"/>
      <c r="AD799" s="11"/>
      <c r="AE799" s="11"/>
      <c r="AF799" s="11"/>
      <c r="AG799" s="11"/>
    </row>
    <row r="800" spans="1:33" s="2" customFormat="1" ht="12.6" hidden="1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81"/>
      <c r="V800" s="3"/>
      <c r="W800" s="3"/>
      <c r="X800" s="183"/>
      <c r="Y800" s="12"/>
      <c r="Z800" s="12"/>
      <c r="AA800" s="12"/>
      <c r="AB800" s="12"/>
      <c r="AC800" s="11"/>
      <c r="AD800" s="11"/>
      <c r="AE800" s="11"/>
      <c r="AF800" s="11"/>
      <c r="AG800" s="11"/>
    </row>
    <row r="801" spans="1:33" s="2" customFormat="1" ht="12.6" hidden="1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81"/>
      <c r="V801" s="3"/>
      <c r="W801" s="3"/>
      <c r="X801" s="183"/>
      <c r="Y801" s="12"/>
      <c r="Z801" s="12"/>
      <c r="AA801" s="12"/>
      <c r="AB801" s="12"/>
      <c r="AC801" s="11"/>
      <c r="AD801" s="11"/>
      <c r="AE801" s="11"/>
      <c r="AF801" s="11"/>
      <c r="AG801" s="11"/>
    </row>
    <row r="802" spans="1:33" s="2" customFormat="1" ht="12.6" hidden="1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81"/>
      <c r="V802" s="3"/>
      <c r="W802" s="3"/>
      <c r="X802" s="183"/>
      <c r="Y802" s="12"/>
      <c r="Z802" s="12"/>
      <c r="AA802" s="12"/>
      <c r="AB802" s="12"/>
      <c r="AC802" s="11"/>
      <c r="AD802" s="11"/>
      <c r="AE802" s="11"/>
      <c r="AF802" s="11"/>
      <c r="AG802" s="11"/>
    </row>
    <row r="803" spans="1:33" s="2" customFormat="1" ht="12.6" hidden="1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81"/>
      <c r="V803" s="3"/>
      <c r="W803" s="3"/>
      <c r="X803" s="183"/>
      <c r="Y803" s="12"/>
      <c r="Z803" s="12"/>
      <c r="AA803" s="12"/>
      <c r="AB803" s="12"/>
      <c r="AC803" s="11"/>
      <c r="AD803" s="11"/>
      <c r="AE803" s="11"/>
      <c r="AF803" s="11"/>
      <c r="AG803" s="11"/>
    </row>
    <row r="804" spans="1:33" s="2" customFormat="1" ht="12.6" hidden="1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81"/>
      <c r="V804" s="3"/>
      <c r="W804" s="3"/>
      <c r="X804" s="183"/>
      <c r="Y804" s="12"/>
      <c r="Z804" s="12"/>
      <c r="AA804" s="12"/>
      <c r="AB804" s="12"/>
      <c r="AC804" s="11"/>
      <c r="AD804" s="11"/>
      <c r="AE804" s="11"/>
      <c r="AF804" s="11"/>
      <c r="AG804" s="11"/>
    </row>
    <row r="805" spans="1:33" s="2" customFormat="1" ht="12.6" hidden="1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81"/>
      <c r="V805" s="3"/>
      <c r="W805" s="3"/>
      <c r="X805" s="183"/>
      <c r="Y805" s="12"/>
      <c r="Z805" s="12"/>
      <c r="AA805" s="12"/>
      <c r="AB805" s="12"/>
      <c r="AC805" s="11"/>
      <c r="AD805" s="11"/>
      <c r="AE805" s="11"/>
      <c r="AF805" s="11"/>
      <c r="AG805" s="11"/>
    </row>
    <row r="806" spans="1:33" s="2" customFormat="1" ht="12.6" hidden="1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81"/>
      <c r="V806" s="3"/>
      <c r="W806" s="3"/>
      <c r="X806" s="183"/>
      <c r="Y806" s="12"/>
      <c r="Z806" s="12"/>
      <c r="AA806" s="12"/>
      <c r="AB806" s="12"/>
      <c r="AC806" s="11"/>
      <c r="AD806" s="11"/>
      <c r="AE806" s="11"/>
      <c r="AF806" s="11"/>
      <c r="AG806" s="11"/>
    </row>
    <row r="807" spans="1:33" s="2" customFormat="1" ht="12.6" hidden="1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81"/>
      <c r="V807" s="3"/>
      <c r="W807" s="3"/>
      <c r="X807" s="183"/>
      <c r="Y807" s="12"/>
      <c r="Z807" s="12"/>
      <c r="AA807" s="12"/>
      <c r="AB807" s="12"/>
      <c r="AC807" s="11"/>
      <c r="AD807" s="11"/>
      <c r="AE807" s="11"/>
      <c r="AF807" s="11"/>
      <c r="AG807" s="11"/>
    </row>
    <row r="808" spans="1:33" s="2" customFormat="1" ht="12.6" hidden="1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81"/>
      <c r="V808" s="3"/>
      <c r="W808" s="3"/>
      <c r="X808" s="183"/>
      <c r="Y808" s="12"/>
      <c r="Z808" s="12"/>
      <c r="AA808" s="12"/>
      <c r="AB808" s="12"/>
      <c r="AC808" s="11"/>
      <c r="AD808" s="11"/>
      <c r="AE808" s="11"/>
      <c r="AF808" s="11"/>
      <c r="AG808" s="11"/>
    </row>
    <row r="809" spans="1:33" s="2" customFormat="1" ht="12.6" hidden="1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81"/>
      <c r="V809" s="3"/>
      <c r="W809" s="3"/>
      <c r="X809" s="183"/>
      <c r="Y809" s="12"/>
      <c r="Z809" s="12"/>
      <c r="AA809" s="12"/>
      <c r="AB809" s="12"/>
      <c r="AC809" s="11"/>
      <c r="AD809" s="11"/>
      <c r="AE809" s="11"/>
      <c r="AF809" s="11"/>
      <c r="AG809" s="11"/>
    </row>
    <row r="810" spans="1:33" s="2" customFormat="1" ht="12.6" hidden="1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81"/>
      <c r="V810" s="3"/>
      <c r="W810" s="3"/>
      <c r="X810" s="183"/>
      <c r="Y810" s="12"/>
      <c r="Z810" s="12"/>
      <c r="AA810" s="12"/>
      <c r="AB810" s="12"/>
      <c r="AC810" s="11"/>
      <c r="AD810" s="11"/>
      <c r="AE810" s="11"/>
      <c r="AF810" s="11"/>
      <c r="AG810" s="11"/>
    </row>
    <row r="811" spans="1:33" s="2" customFormat="1" ht="12.6" hidden="1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81"/>
      <c r="V811" s="3"/>
      <c r="W811" s="3"/>
      <c r="X811" s="183"/>
      <c r="Y811" s="12"/>
      <c r="Z811" s="12"/>
      <c r="AA811" s="12"/>
      <c r="AB811" s="12"/>
      <c r="AC811" s="11"/>
      <c r="AD811" s="11"/>
      <c r="AE811" s="11"/>
      <c r="AF811" s="11"/>
      <c r="AG811" s="11"/>
    </row>
    <row r="812" spans="1:33" s="2" customFormat="1" ht="12.6" hidden="1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81"/>
      <c r="V812" s="3"/>
      <c r="W812" s="3"/>
      <c r="X812" s="183"/>
      <c r="Y812" s="12"/>
      <c r="Z812" s="12"/>
      <c r="AA812" s="12"/>
      <c r="AB812" s="12"/>
      <c r="AC812" s="11"/>
      <c r="AD812" s="11"/>
      <c r="AE812" s="11"/>
      <c r="AF812" s="11"/>
      <c r="AG812" s="11"/>
    </row>
    <row r="813" spans="1:33" s="2" customFormat="1" ht="12.6" hidden="1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81"/>
      <c r="V813" s="3"/>
      <c r="W813" s="3"/>
      <c r="X813" s="183"/>
      <c r="Y813" s="12"/>
      <c r="Z813" s="12"/>
      <c r="AA813" s="12"/>
      <c r="AB813" s="12"/>
      <c r="AC813" s="11"/>
      <c r="AD813" s="11"/>
      <c r="AE813" s="11"/>
      <c r="AF813" s="11"/>
      <c r="AG813" s="11"/>
    </row>
    <row r="814" spans="1:33" s="2" customFormat="1" ht="12.6" hidden="1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81"/>
      <c r="V814" s="3"/>
      <c r="W814" s="3"/>
      <c r="X814" s="183"/>
      <c r="Y814" s="12"/>
      <c r="Z814" s="12"/>
      <c r="AA814" s="12"/>
      <c r="AB814" s="12"/>
      <c r="AC814" s="11"/>
      <c r="AD814" s="11"/>
      <c r="AE814" s="11"/>
      <c r="AF814" s="11"/>
      <c r="AG814" s="11"/>
    </row>
    <row r="815" spans="1:33" s="2" customFormat="1" ht="12.6" hidden="1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81"/>
      <c r="V815" s="3"/>
      <c r="W815" s="3"/>
      <c r="X815" s="183"/>
      <c r="Y815" s="12"/>
      <c r="Z815" s="12"/>
      <c r="AA815" s="12"/>
      <c r="AB815" s="12"/>
      <c r="AC815" s="11"/>
      <c r="AD815" s="11"/>
      <c r="AE815" s="11"/>
      <c r="AF815" s="11"/>
      <c r="AG815" s="11"/>
    </row>
    <row r="816" spans="1:33" s="2" customFormat="1" ht="12.6" hidden="1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81"/>
      <c r="V816" s="3"/>
      <c r="W816" s="3"/>
      <c r="X816" s="183"/>
      <c r="Y816" s="12"/>
      <c r="Z816" s="12"/>
      <c r="AA816" s="12"/>
      <c r="AB816" s="12"/>
      <c r="AC816" s="11"/>
      <c r="AD816" s="11"/>
      <c r="AE816" s="11"/>
      <c r="AF816" s="11"/>
      <c r="AG816" s="11"/>
    </row>
    <row r="817" spans="1:33" s="2" customFormat="1" ht="12.6" hidden="1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81"/>
      <c r="V817" s="3"/>
      <c r="W817" s="3"/>
      <c r="X817" s="183"/>
      <c r="Y817" s="12"/>
      <c r="Z817" s="12"/>
      <c r="AA817" s="12"/>
      <c r="AB817" s="12"/>
      <c r="AC817" s="11"/>
      <c r="AD817" s="11"/>
      <c r="AE817" s="11"/>
      <c r="AF817" s="11"/>
      <c r="AG817" s="11"/>
    </row>
    <row r="818" spans="1:33" s="2" customFormat="1" ht="12.6" hidden="1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81"/>
      <c r="V818" s="3"/>
      <c r="W818" s="3"/>
      <c r="X818" s="183"/>
      <c r="Y818" s="12"/>
      <c r="Z818" s="12"/>
      <c r="AA818" s="12"/>
      <c r="AB818" s="12"/>
      <c r="AC818" s="11"/>
      <c r="AD818" s="11"/>
      <c r="AE818" s="11"/>
      <c r="AF818" s="11"/>
      <c r="AG818" s="11"/>
    </row>
    <row r="819" spans="1:33" s="2" customFormat="1" ht="12.6" hidden="1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81"/>
      <c r="V819" s="3"/>
      <c r="W819" s="3"/>
      <c r="X819" s="183"/>
      <c r="Y819" s="12"/>
      <c r="Z819" s="12"/>
      <c r="AA819" s="12"/>
      <c r="AB819" s="12"/>
      <c r="AC819" s="11"/>
      <c r="AD819" s="11"/>
      <c r="AE819" s="11"/>
      <c r="AF819" s="11"/>
      <c r="AG819" s="11"/>
    </row>
    <row r="820" spans="1:33" s="2" customFormat="1" ht="12.6" hidden="1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81"/>
      <c r="V820" s="3"/>
      <c r="W820" s="3"/>
      <c r="X820" s="183"/>
      <c r="Y820" s="12"/>
      <c r="Z820" s="12"/>
      <c r="AA820" s="12"/>
      <c r="AB820" s="12"/>
      <c r="AC820" s="11"/>
      <c r="AD820" s="11"/>
      <c r="AE820" s="11"/>
      <c r="AF820" s="11"/>
      <c r="AG820" s="11"/>
    </row>
    <row r="821" spans="1:33" s="2" customFormat="1" ht="12.6" hidden="1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81"/>
      <c r="V821" s="3"/>
      <c r="W821" s="3"/>
      <c r="X821" s="183"/>
      <c r="Y821" s="12"/>
      <c r="Z821" s="12"/>
      <c r="AA821" s="12"/>
      <c r="AB821" s="12"/>
      <c r="AC821" s="11"/>
      <c r="AD821" s="11"/>
      <c r="AE821" s="11"/>
      <c r="AF821" s="11"/>
      <c r="AG821" s="11"/>
    </row>
    <row r="822" spans="1:33" s="2" customFormat="1" ht="12.6" hidden="1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81"/>
      <c r="V822" s="3"/>
      <c r="W822" s="3"/>
      <c r="X822" s="183"/>
      <c r="Y822" s="12"/>
      <c r="Z822" s="12"/>
      <c r="AA822" s="12"/>
      <c r="AB822" s="12"/>
      <c r="AC822" s="11"/>
      <c r="AD822" s="11"/>
      <c r="AE822" s="11"/>
      <c r="AF822" s="11"/>
      <c r="AG822" s="11"/>
    </row>
    <row r="823" spans="1:33" s="2" customFormat="1" ht="12.6" hidden="1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81"/>
      <c r="V823" s="3"/>
      <c r="W823" s="3"/>
      <c r="X823" s="183"/>
      <c r="Y823" s="12"/>
      <c r="Z823" s="12"/>
      <c r="AA823" s="12"/>
      <c r="AB823" s="12"/>
      <c r="AC823" s="11"/>
      <c r="AD823" s="11"/>
      <c r="AE823" s="11"/>
      <c r="AF823" s="11"/>
      <c r="AG823" s="11"/>
    </row>
    <row r="824" spans="1:33" s="2" customFormat="1" ht="12.6" hidden="1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81"/>
      <c r="V824" s="3"/>
      <c r="W824" s="3"/>
      <c r="X824" s="183"/>
      <c r="Y824" s="12"/>
      <c r="Z824" s="12"/>
      <c r="AA824" s="12"/>
      <c r="AB824" s="12"/>
      <c r="AC824" s="11"/>
      <c r="AD824" s="11"/>
      <c r="AE824" s="11"/>
      <c r="AF824" s="11"/>
      <c r="AG824" s="11"/>
    </row>
    <row r="825" spans="1:33" s="2" customFormat="1" ht="12.6" hidden="1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81"/>
      <c r="V825" s="3"/>
      <c r="W825" s="3"/>
      <c r="X825" s="183"/>
      <c r="Y825" s="12"/>
      <c r="Z825" s="12"/>
      <c r="AA825" s="12"/>
      <c r="AB825" s="12"/>
      <c r="AC825" s="11"/>
      <c r="AD825" s="11"/>
      <c r="AE825" s="11"/>
      <c r="AF825" s="11"/>
      <c r="AG825" s="11"/>
    </row>
    <row r="826" spans="1:33" s="2" customFormat="1" ht="12.6" hidden="1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81"/>
      <c r="V826" s="3"/>
      <c r="W826" s="3"/>
      <c r="X826" s="183"/>
      <c r="Y826" s="12"/>
      <c r="Z826" s="12"/>
      <c r="AA826" s="12"/>
      <c r="AB826" s="12"/>
      <c r="AC826" s="11"/>
      <c r="AD826" s="11"/>
      <c r="AE826" s="11"/>
      <c r="AF826" s="11"/>
      <c r="AG826" s="11"/>
    </row>
    <row r="827" spans="1:33" s="2" customFormat="1" ht="12.6" hidden="1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81"/>
      <c r="V827" s="3"/>
      <c r="W827" s="3"/>
      <c r="X827" s="183"/>
      <c r="Y827" s="12"/>
      <c r="Z827" s="12"/>
      <c r="AA827" s="12"/>
      <c r="AB827" s="12"/>
      <c r="AC827" s="11"/>
      <c r="AD827" s="11"/>
      <c r="AE827" s="11"/>
      <c r="AF827" s="11"/>
      <c r="AG827" s="11"/>
    </row>
    <row r="828" spans="1:33" s="2" customFormat="1" ht="12.6" hidden="1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81"/>
      <c r="V828" s="3"/>
      <c r="W828" s="3"/>
      <c r="X828" s="183"/>
      <c r="Y828" s="12"/>
      <c r="Z828" s="12"/>
      <c r="AA828" s="12"/>
      <c r="AB828" s="12"/>
      <c r="AC828" s="11"/>
      <c r="AD828" s="11"/>
      <c r="AE828" s="11"/>
      <c r="AF828" s="11"/>
      <c r="AG828" s="11"/>
    </row>
    <row r="829" spans="1:33" s="2" customFormat="1" ht="12.6" hidden="1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81"/>
      <c r="V829" s="3"/>
      <c r="W829" s="3"/>
      <c r="X829" s="183"/>
      <c r="Y829" s="12"/>
      <c r="Z829" s="12"/>
      <c r="AA829" s="12"/>
      <c r="AB829" s="12"/>
      <c r="AC829" s="11"/>
      <c r="AD829" s="11"/>
      <c r="AE829" s="11"/>
      <c r="AF829" s="11"/>
      <c r="AG829" s="11"/>
    </row>
    <row r="830" spans="1:33" s="2" customFormat="1" ht="12.6" hidden="1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81"/>
      <c r="V830" s="3"/>
      <c r="W830" s="3"/>
      <c r="X830" s="183"/>
      <c r="Y830" s="12"/>
      <c r="Z830" s="12"/>
      <c r="AA830" s="12"/>
      <c r="AB830" s="12"/>
      <c r="AC830" s="11"/>
      <c r="AD830" s="11"/>
      <c r="AE830" s="11"/>
      <c r="AF830" s="11"/>
      <c r="AG830" s="11"/>
    </row>
    <row r="831" spans="1:33" s="2" customFormat="1" ht="12.6" hidden="1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81"/>
      <c r="V831" s="3"/>
      <c r="W831" s="3"/>
      <c r="X831" s="183"/>
      <c r="Y831" s="12"/>
      <c r="Z831" s="12"/>
      <c r="AA831" s="12"/>
      <c r="AB831" s="12"/>
      <c r="AC831" s="11"/>
      <c r="AD831" s="11"/>
      <c r="AE831" s="11"/>
      <c r="AF831" s="11"/>
      <c r="AG831" s="11"/>
    </row>
    <row r="832" spans="1:33" s="2" customFormat="1" ht="12.6" hidden="1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81"/>
      <c r="V832" s="3"/>
      <c r="W832" s="3"/>
      <c r="X832" s="183"/>
      <c r="Y832" s="12"/>
      <c r="Z832" s="12"/>
      <c r="AA832" s="12"/>
      <c r="AB832" s="12"/>
      <c r="AC832" s="11"/>
      <c r="AD832" s="11"/>
      <c r="AE832" s="11"/>
      <c r="AF832" s="11"/>
      <c r="AG832" s="11"/>
    </row>
    <row r="833" spans="1:33" s="2" customFormat="1" ht="12.6" hidden="1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81"/>
      <c r="V833" s="3"/>
      <c r="W833" s="3"/>
      <c r="X833" s="183"/>
      <c r="Y833" s="12"/>
      <c r="Z833" s="12"/>
      <c r="AA833" s="12"/>
      <c r="AB833" s="12"/>
      <c r="AC833" s="11"/>
      <c r="AD833" s="11"/>
      <c r="AE833" s="11"/>
      <c r="AF833" s="11"/>
      <c r="AG833" s="11"/>
    </row>
    <row r="834" spans="1:33" s="2" customFormat="1" ht="12.6" hidden="1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81"/>
      <c r="V834" s="3"/>
      <c r="W834" s="3"/>
      <c r="X834" s="183"/>
      <c r="Y834" s="12"/>
      <c r="Z834" s="12"/>
      <c r="AA834" s="12"/>
      <c r="AB834" s="12"/>
      <c r="AC834" s="11"/>
      <c r="AD834" s="11"/>
      <c r="AE834" s="11"/>
      <c r="AF834" s="11"/>
      <c r="AG834" s="11"/>
    </row>
    <row r="835" spans="1:33" s="2" customFormat="1" ht="12.6" hidden="1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81"/>
      <c r="V835" s="3"/>
      <c r="W835" s="3"/>
      <c r="X835" s="183"/>
      <c r="Y835" s="12"/>
      <c r="Z835" s="12"/>
      <c r="AA835" s="12"/>
      <c r="AB835" s="12"/>
      <c r="AC835" s="11"/>
      <c r="AD835" s="11"/>
      <c r="AE835" s="11"/>
      <c r="AF835" s="11"/>
      <c r="AG835" s="11"/>
    </row>
    <row r="836" spans="1:33" s="2" customFormat="1" ht="12.6" hidden="1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81"/>
      <c r="V836" s="3"/>
      <c r="W836" s="3"/>
      <c r="X836" s="183"/>
      <c r="Y836" s="12"/>
      <c r="Z836" s="12"/>
      <c r="AA836" s="12"/>
      <c r="AB836" s="12"/>
      <c r="AC836" s="11"/>
      <c r="AD836" s="11"/>
      <c r="AE836" s="11"/>
      <c r="AF836" s="11"/>
      <c r="AG836" s="11"/>
    </row>
    <row r="837" spans="1:33" s="2" customFormat="1" ht="12.6" hidden="1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81"/>
      <c r="V837" s="3"/>
      <c r="W837" s="3"/>
      <c r="X837" s="183"/>
      <c r="Y837" s="12"/>
      <c r="Z837" s="12"/>
      <c r="AA837" s="12"/>
      <c r="AB837" s="12"/>
      <c r="AC837" s="11"/>
      <c r="AD837" s="11"/>
      <c r="AE837" s="11"/>
      <c r="AF837" s="11"/>
      <c r="AG837" s="11"/>
    </row>
    <row r="838" spans="1:33" s="2" customFormat="1" ht="12.6" hidden="1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81"/>
      <c r="V838" s="3"/>
      <c r="W838" s="3"/>
      <c r="X838" s="183"/>
      <c r="Y838" s="12"/>
      <c r="Z838" s="12"/>
      <c r="AA838" s="12"/>
      <c r="AB838" s="12"/>
      <c r="AC838" s="11"/>
      <c r="AD838" s="11"/>
      <c r="AE838" s="11"/>
      <c r="AF838" s="11"/>
      <c r="AG838" s="11"/>
    </row>
    <row r="839" spans="1:33" s="2" customFormat="1" ht="12.6" hidden="1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81"/>
      <c r="V839" s="3"/>
      <c r="W839" s="3"/>
      <c r="X839" s="183"/>
      <c r="Y839" s="12"/>
      <c r="Z839" s="12"/>
      <c r="AA839" s="12"/>
      <c r="AB839" s="12"/>
      <c r="AC839" s="11"/>
      <c r="AD839" s="11"/>
      <c r="AE839" s="11"/>
      <c r="AF839" s="11"/>
      <c r="AG839" s="11"/>
    </row>
    <row r="840" spans="1:33" s="2" customFormat="1" ht="12.6" hidden="1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81"/>
      <c r="V840" s="3"/>
      <c r="W840" s="3"/>
      <c r="X840" s="183"/>
      <c r="Y840" s="12"/>
      <c r="Z840" s="12"/>
      <c r="AA840" s="12"/>
      <c r="AB840" s="12"/>
      <c r="AC840" s="11"/>
      <c r="AD840" s="11"/>
      <c r="AE840" s="11"/>
      <c r="AF840" s="11"/>
      <c r="AG840" s="11"/>
    </row>
    <row r="841" spans="1:33" s="2" customFormat="1" ht="12.6" hidden="1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81"/>
      <c r="V841" s="3"/>
      <c r="W841" s="3"/>
      <c r="X841" s="183"/>
      <c r="Y841" s="12"/>
      <c r="Z841" s="12"/>
      <c r="AA841" s="12"/>
      <c r="AB841" s="12"/>
      <c r="AC841" s="11"/>
      <c r="AD841" s="11"/>
      <c r="AE841" s="11"/>
      <c r="AF841" s="11"/>
      <c r="AG841" s="11"/>
    </row>
    <row r="842" spans="1:33" s="2" customFormat="1" ht="12.6" hidden="1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81"/>
      <c r="V842" s="3"/>
      <c r="W842" s="3"/>
      <c r="X842" s="183"/>
      <c r="Y842" s="12"/>
      <c r="Z842" s="12"/>
      <c r="AA842" s="12"/>
      <c r="AB842" s="12"/>
      <c r="AC842" s="11"/>
      <c r="AD842" s="11"/>
      <c r="AE842" s="11"/>
      <c r="AF842" s="11"/>
      <c r="AG842" s="11"/>
    </row>
    <row r="843" spans="1:33" s="2" customFormat="1" ht="12.6" hidden="1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81"/>
      <c r="V843" s="3"/>
      <c r="W843" s="3"/>
      <c r="X843" s="183"/>
      <c r="Y843" s="12"/>
      <c r="Z843" s="12"/>
      <c r="AA843" s="12"/>
      <c r="AB843" s="12"/>
      <c r="AC843" s="11"/>
      <c r="AD843" s="11"/>
      <c r="AE843" s="11"/>
      <c r="AF843" s="11"/>
      <c r="AG843" s="11"/>
    </row>
    <row r="844" spans="1:33" s="2" customFormat="1" ht="12.6" hidden="1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81"/>
      <c r="V844" s="3"/>
      <c r="W844" s="3"/>
      <c r="X844" s="183"/>
      <c r="Y844" s="12"/>
      <c r="Z844" s="12"/>
      <c r="AA844" s="12"/>
      <c r="AB844" s="12"/>
      <c r="AC844" s="11"/>
      <c r="AD844" s="11"/>
      <c r="AE844" s="11"/>
      <c r="AF844" s="11"/>
      <c r="AG844" s="11"/>
    </row>
    <row r="845" spans="1:33" s="2" customFormat="1" ht="12.6" hidden="1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81"/>
      <c r="V845" s="3"/>
      <c r="W845" s="3"/>
      <c r="X845" s="183"/>
      <c r="Y845" s="12"/>
      <c r="Z845" s="12"/>
      <c r="AA845" s="12"/>
      <c r="AB845" s="12"/>
      <c r="AC845" s="11"/>
      <c r="AD845" s="11"/>
      <c r="AE845" s="11"/>
      <c r="AF845" s="11"/>
      <c r="AG845" s="11"/>
    </row>
  </sheetData>
  <sheetProtection algorithmName="SHA-512" hashValue="ejPFSOetraOFo9FgpR9wF1wdiUJGLbJ49nZQPa95jsmvrQE23uTzvy96q8+XtQVl5CYxmQ5fWcJiiCf0YljWtA==" saltValue="ejvIZN7JaHD/spr1ekZUZw==" spinCount="100000" sheet="1" selectLockedCells="1"/>
  <mergeCells count="461">
    <mergeCell ref="R167:S167"/>
    <mergeCell ref="R166:S166"/>
    <mergeCell ref="R165:S165"/>
    <mergeCell ref="R164:S164"/>
    <mergeCell ref="V164:W164"/>
    <mergeCell ref="V163:W163"/>
    <mergeCell ref="V162:W162"/>
    <mergeCell ref="V167:W167"/>
    <mergeCell ref="V166:W166"/>
    <mergeCell ref="V165:W165"/>
    <mergeCell ref="T162:U162"/>
    <mergeCell ref="R162:S162"/>
    <mergeCell ref="V161:W161"/>
    <mergeCell ref="V160:W160"/>
    <mergeCell ref="V159:W159"/>
    <mergeCell ref="V158:W158"/>
    <mergeCell ref="V157:W157"/>
    <mergeCell ref="V156:W156"/>
    <mergeCell ref="V155:W155"/>
    <mergeCell ref="V151:W151"/>
    <mergeCell ref="T151:U151"/>
    <mergeCell ref="V154:W154"/>
    <mergeCell ref="V153:W153"/>
    <mergeCell ref="T154:U154"/>
    <mergeCell ref="T153:U153"/>
    <mergeCell ref="V152:W152"/>
    <mergeCell ref="T161:U161"/>
    <mergeCell ref="T160:U160"/>
    <mergeCell ref="T159:U159"/>
    <mergeCell ref="T158:U158"/>
    <mergeCell ref="T157:U157"/>
    <mergeCell ref="T156:U156"/>
    <mergeCell ref="T155:U155"/>
    <mergeCell ref="D163:F163"/>
    <mergeCell ref="D162:F162"/>
    <mergeCell ref="D161:F161"/>
    <mergeCell ref="B163:C163"/>
    <mergeCell ref="D150:F150"/>
    <mergeCell ref="D156:F156"/>
    <mergeCell ref="D155:F155"/>
    <mergeCell ref="D154:F154"/>
    <mergeCell ref="D153:F153"/>
    <mergeCell ref="D152:F152"/>
    <mergeCell ref="D151:F151"/>
    <mergeCell ref="B154:C154"/>
    <mergeCell ref="B153:C153"/>
    <mergeCell ref="B152:C152"/>
    <mergeCell ref="R152:S152"/>
    <mergeCell ref="B151:C151"/>
    <mergeCell ref="B155:C155"/>
    <mergeCell ref="D157:F157"/>
    <mergeCell ref="R151:S151"/>
    <mergeCell ref="R154:S154"/>
    <mergeCell ref="R153:S153"/>
    <mergeCell ref="G155:H155"/>
    <mergeCell ref="G154:H154"/>
    <mergeCell ref="G153:H153"/>
    <mergeCell ref="G152:H152"/>
    <mergeCell ref="G151:H151"/>
    <mergeCell ref="B56:I56"/>
    <mergeCell ref="B57:I57"/>
    <mergeCell ref="B58:I58"/>
    <mergeCell ref="B59:I59"/>
    <mergeCell ref="M42:U42"/>
    <mergeCell ref="V98:W98"/>
    <mergeCell ref="T98:U98"/>
    <mergeCell ref="V54:W54"/>
    <mergeCell ref="V88:W88"/>
    <mergeCell ref="T72:U72"/>
    <mergeCell ref="V72:W72"/>
    <mergeCell ref="B73:W73"/>
    <mergeCell ref="B71:C71"/>
    <mergeCell ref="D71:G71"/>
    <mergeCell ref="H71:J71"/>
    <mergeCell ref="M70:N70"/>
    <mergeCell ref="O70:R70"/>
    <mergeCell ref="S70:V70"/>
    <mergeCell ref="V89:W89"/>
    <mergeCell ref="B92:W92"/>
    <mergeCell ref="V42:W42"/>
    <mergeCell ref="B52:J52"/>
    <mergeCell ref="B44:H44"/>
    <mergeCell ref="B45:H45"/>
    <mergeCell ref="B31:W31"/>
    <mergeCell ref="N23:O23"/>
    <mergeCell ref="V37:W37"/>
    <mergeCell ref="T37:U37"/>
    <mergeCell ref="R37:S37"/>
    <mergeCell ref="V29:W29"/>
    <mergeCell ref="M29:U29"/>
    <mergeCell ref="B29:J29"/>
    <mergeCell ref="K42:L42"/>
    <mergeCell ref="B42:J42"/>
    <mergeCell ref="K29:L29"/>
    <mergeCell ref="N25:W25"/>
    <mergeCell ref="B32:I32"/>
    <mergeCell ref="M32:U32"/>
    <mergeCell ref="P23:W23"/>
    <mergeCell ref="D23:M23"/>
    <mergeCell ref="D25:I25"/>
    <mergeCell ref="B46:H46"/>
    <mergeCell ref="B47:H47"/>
    <mergeCell ref="B48:H48"/>
    <mergeCell ref="B49:H49"/>
    <mergeCell ref="B50:H50"/>
    <mergeCell ref="B51:I51"/>
    <mergeCell ref="M46:T46"/>
    <mergeCell ref="M47:T47"/>
    <mergeCell ref="M48:S48"/>
    <mergeCell ref="M49:S49"/>
    <mergeCell ref="B210:C212"/>
    <mergeCell ref="D210:J212"/>
    <mergeCell ref="N210:R210"/>
    <mergeCell ref="N212:W212"/>
    <mergeCell ref="D206:P206"/>
    <mergeCell ref="Q206:R206"/>
    <mergeCell ref="S206:W206"/>
    <mergeCell ref="G208:L208"/>
    <mergeCell ref="M208:Q208"/>
    <mergeCell ref="R208:W208"/>
    <mergeCell ref="B15:O15"/>
    <mergeCell ref="G19:L19"/>
    <mergeCell ref="U15:W15"/>
    <mergeCell ref="R19:W19"/>
    <mergeCell ref="B1:M1"/>
    <mergeCell ref="B2:W2"/>
    <mergeCell ref="B4:W4"/>
    <mergeCell ref="G8:W8"/>
    <mergeCell ref="G9:W9"/>
    <mergeCell ref="G11:L11"/>
    <mergeCell ref="M11:N11"/>
    <mergeCell ref="O11:W11"/>
    <mergeCell ref="G13:O13"/>
    <mergeCell ref="P13:R13"/>
    <mergeCell ref="S13:W13"/>
    <mergeCell ref="B17:O17"/>
    <mergeCell ref="U17:W17"/>
    <mergeCell ref="B19:E19"/>
    <mergeCell ref="N19:Q19"/>
    <mergeCell ref="AD106:AE106"/>
    <mergeCell ref="AB106:AC106"/>
    <mergeCell ref="T124:U124"/>
    <mergeCell ref="B122:C122"/>
    <mergeCell ref="B120:C120"/>
    <mergeCell ref="B121:C121"/>
    <mergeCell ref="R124:S124"/>
    <mergeCell ref="V124:W124"/>
    <mergeCell ref="B123:C123"/>
    <mergeCell ref="J117:M117"/>
    <mergeCell ref="N117:Q117"/>
    <mergeCell ref="B117:C118"/>
    <mergeCell ref="V108:W108"/>
    <mergeCell ref="G119:H119"/>
    <mergeCell ref="G120:H120"/>
    <mergeCell ref="G121:H121"/>
    <mergeCell ref="G122:H122"/>
    <mergeCell ref="G123:H123"/>
    <mergeCell ref="G124:H124"/>
    <mergeCell ref="G115:U115"/>
    <mergeCell ref="B109:C109"/>
    <mergeCell ref="D117:F118"/>
    <mergeCell ref="D120:F120"/>
    <mergeCell ref="D119:F119"/>
    <mergeCell ref="T103:U103"/>
    <mergeCell ref="M54:U54"/>
    <mergeCell ref="R98:S98"/>
    <mergeCell ref="R60:S60"/>
    <mergeCell ref="T60:U60"/>
    <mergeCell ref="R103:S103"/>
    <mergeCell ref="B67:C67"/>
    <mergeCell ref="M67:N67"/>
    <mergeCell ref="B68:C68"/>
    <mergeCell ref="D68:G68"/>
    <mergeCell ref="H68:J68"/>
    <mergeCell ref="M68:N68"/>
    <mergeCell ref="O68:R68"/>
    <mergeCell ref="S68:U68"/>
    <mergeCell ref="B69:C69"/>
    <mergeCell ref="D69:G69"/>
    <mergeCell ref="H69:J69"/>
    <mergeCell ref="B70:C70"/>
    <mergeCell ref="D70:G70"/>
    <mergeCell ref="H70:J70"/>
    <mergeCell ref="M71:N71"/>
    <mergeCell ref="O71:R71"/>
    <mergeCell ref="S71:V71"/>
    <mergeCell ref="R72:S72"/>
    <mergeCell ref="AS106:AT106"/>
    <mergeCell ref="AU106:AV106"/>
    <mergeCell ref="AO106:AP106"/>
    <mergeCell ref="AQ106:AR106"/>
    <mergeCell ref="B38:W38"/>
    <mergeCell ref="B61:W61"/>
    <mergeCell ref="B77:C77"/>
    <mergeCell ref="B78:C78"/>
    <mergeCell ref="B79:C79"/>
    <mergeCell ref="B82:C82"/>
    <mergeCell ref="B83:C83"/>
    <mergeCell ref="B84:C84"/>
    <mergeCell ref="B87:C87"/>
    <mergeCell ref="B88:C88"/>
    <mergeCell ref="B89:C89"/>
    <mergeCell ref="R89:S89"/>
    <mergeCell ref="T89:U89"/>
    <mergeCell ref="AH106:AI106"/>
    <mergeCell ref="AM106:AN106"/>
    <mergeCell ref="AF106:AG106"/>
    <mergeCell ref="AJ106:AK106"/>
    <mergeCell ref="K54:L54"/>
    <mergeCell ref="B54:J54"/>
    <mergeCell ref="V60:W60"/>
    <mergeCell ref="V103:W103"/>
    <mergeCell ref="B135:C135"/>
    <mergeCell ref="B134:C134"/>
    <mergeCell ref="B133:C133"/>
    <mergeCell ref="B132:C132"/>
    <mergeCell ref="B131:C131"/>
    <mergeCell ref="B130:C130"/>
    <mergeCell ref="B129:C129"/>
    <mergeCell ref="B128:C128"/>
    <mergeCell ref="B119:C119"/>
    <mergeCell ref="B127:C127"/>
    <mergeCell ref="B126:C126"/>
    <mergeCell ref="B125:C125"/>
    <mergeCell ref="B124:C124"/>
    <mergeCell ref="B112:W112"/>
    <mergeCell ref="B113:W113"/>
    <mergeCell ref="B114:W114"/>
    <mergeCell ref="V119:W119"/>
    <mergeCell ref="V120:W120"/>
    <mergeCell ref="V121:W121"/>
    <mergeCell ref="V122:W122"/>
    <mergeCell ref="V123:W123"/>
    <mergeCell ref="V125:W125"/>
    <mergeCell ref="V126:W126"/>
    <mergeCell ref="V129:W129"/>
    <mergeCell ref="V169:W169"/>
    <mergeCell ref="R117:S118"/>
    <mergeCell ref="B139:C139"/>
    <mergeCell ref="B138:C138"/>
    <mergeCell ref="B137:C137"/>
    <mergeCell ref="B141:C141"/>
    <mergeCell ref="B140:C140"/>
    <mergeCell ref="B136:C136"/>
    <mergeCell ref="V138:W138"/>
    <mergeCell ref="T119:U119"/>
    <mergeCell ref="T120:U120"/>
    <mergeCell ref="T121:U121"/>
    <mergeCell ref="T122:U122"/>
    <mergeCell ref="T123:U123"/>
    <mergeCell ref="T125:U125"/>
    <mergeCell ref="T126:U126"/>
    <mergeCell ref="T127:U127"/>
    <mergeCell ref="T128:U128"/>
    <mergeCell ref="T129:U129"/>
    <mergeCell ref="T130:U130"/>
    <mergeCell ref="G125:H125"/>
    <mergeCell ref="G126:H126"/>
    <mergeCell ref="V127:W127"/>
    <mergeCell ref="V150:W150"/>
    <mergeCell ref="V170:W170"/>
    <mergeCell ref="V171:W171"/>
    <mergeCell ref="V172:W172"/>
    <mergeCell ref="V117:W118"/>
    <mergeCell ref="V132:W132"/>
    <mergeCell ref="V131:W131"/>
    <mergeCell ref="V130:W130"/>
    <mergeCell ref="V137:W137"/>
    <mergeCell ref="V136:W136"/>
    <mergeCell ref="V135:W135"/>
    <mergeCell ref="V134:W134"/>
    <mergeCell ref="V133:W133"/>
    <mergeCell ref="V168:W168"/>
    <mergeCell ref="V149:W149"/>
    <mergeCell ref="V148:W148"/>
    <mergeCell ref="V147:W147"/>
    <mergeCell ref="V146:W146"/>
    <mergeCell ref="V145:W145"/>
    <mergeCell ref="V144:W144"/>
    <mergeCell ref="V143:W143"/>
    <mergeCell ref="V140:W140"/>
    <mergeCell ref="V139:W139"/>
    <mergeCell ref="V128:W128"/>
    <mergeCell ref="B143:C143"/>
    <mergeCell ref="V142:W142"/>
    <mergeCell ref="V141:W141"/>
    <mergeCell ref="T141:U141"/>
    <mergeCell ref="R142:S142"/>
    <mergeCell ref="R144:S144"/>
    <mergeCell ref="D143:F143"/>
    <mergeCell ref="D142:F142"/>
    <mergeCell ref="R143:S143"/>
    <mergeCell ref="B144:C144"/>
    <mergeCell ref="B142:C142"/>
    <mergeCell ref="G142:H142"/>
    <mergeCell ref="G141:H141"/>
    <mergeCell ref="T142:U142"/>
    <mergeCell ref="F169:H169"/>
    <mergeCell ref="G143:H143"/>
    <mergeCell ref="R145:S145"/>
    <mergeCell ref="D145:F145"/>
    <mergeCell ref="D144:F144"/>
    <mergeCell ref="R169:S169"/>
    <mergeCell ref="R168:S168"/>
    <mergeCell ref="R146:S146"/>
    <mergeCell ref="R147:S147"/>
    <mergeCell ref="R148:S148"/>
    <mergeCell ref="R149:S149"/>
    <mergeCell ref="G167:H167"/>
    <mergeCell ref="G166:H166"/>
    <mergeCell ref="G165:H165"/>
    <mergeCell ref="G164:H164"/>
    <mergeCell ref="G163:H163"/>
    <mergeCell ref="D149:F149"/>
    <mergeCell ref="D148:F148"/>
    <mergeCell ref="D147:F147"/>
    <mergeCell ref="D146:F146"/>
    <mergeCell ref="R159:S159"/>
    <mergeCell ref="R158:S158"/>
    <mergeCell ref="R157:S157"/>
    <mergeCell ref="R156:S156"/>
    <mergeCell ref="G162:H162"/>
    <mergeCell ref="G161:H161"/>
    <mergeCell ref="G160:H160"/>
    <mergeCell ref="G159:H159"/>
    <mergeCell ref="G158:H158"/>
    <mergeCell ref="G157:H157"/>
    <mergeCell ref="G156:H156"/>
    <mergeCell ref="B157:C157"/>
    <mergeCell ref="B162:C162"/>
    <mergeCell ref="B161:C161"/>
    <mergeCell ref="B160:C160"/>
    <mergeCell ref="B159:C159"/>
    <mergeCell ref="B158:C158"/>
    <mergeCell ref="B156:C156"/>
    <mergeCell ref="R161:S161"/>
    <mergeCell ref="R160:S160"/>
    <mergeCell ref="D160:F160"/>
    <mergeCell ref="D159:F159"/>
    <mergeCell ref="D158:F158"/>
    <mergeCell ref="G149:H149"/>
    <mergeCell ref="G148:H148"/>
    <mergeCell ref="G147:H147"/>
    <mergeCell ref="G146:H146"/>
    <mergeCell ref="R155:S155"/>
    <mergeCell ref="G145:H145"/>
    <mergeCell ref="G144:H144"/>
    <mergeCell ref="B150:C150"/>
    <mergeCell ref="R150:S150"/>
    <mergeCell ref="G150:H150"/>
    <mergeCell ref="B148:C148"/>
    <mergeCell ref="B147:C147"/>
    <mergeCell ref="B146:C146"/>
    <mergeCell ref="B145:C145"/>
    <mergeCell ref="B149:C149"/>
    <mergeCell ref="D126:F126"/>
    <mergeCell ref="D125:F125"/>
    <mergeCell ref="D124:F124"/>
    <mergeCell ref="R141:S141"/>
    <mergeCell ref="R129:S129"/>
    <mergeCell ref="R130:S130"/>
    <mergeCell ref="R131:S131"/>
    <mergeCell ref="R132:S132"/>
    <mergeCell ref="R133:S133"/>
    <mergeCell ref="R134:S134"/>
    <mergeCell ref="G127:H127"/>
    <mergeCell ref="G128:H128"/>
    <mergeCell ref="G129:H129"/>
    <mergeCell ref="G130:H130"/>
    <mergeCell ref="G131:H131"/>
    <mergeCell ref="G134:H134"/>
    <mergeCell ref="G133:H133"/>
    <mergeCell ref="G132:H132"/>
    <mergeCell ref="G140:H140"/>
    <mergeCell ref="G139:H139"/>
    <mergeCell ref="G138:H138"/>
    <mergeCell ref="R139:S139"/>
    <mergeCell ref="R140:S140"/>
    <mergeCell ref="R137:S137"/>
    <mergeCell ref="G117:H118"/>
    <mergeCell ref="R119:S119"/>
    <mergeCell ref="I117:I118"/>
    <mergeCell ref="D141:F141"/>
    <mergeCell ref="D140:F140"/>
    <mergeCell ref="D139:F139"/>
    <mergeCell ref="D138:F138"/>
    <mergeCell ref="D137:F137"/>
    <mergeCell ref="D136:F136"/>
    <mergeCell ref="D135:F135"/>
    <mergeCell ref="D123:F123"/>
    <mergeCell ref="D122:F122"/>
    <mergeCell ref="D121:F121"/>
    <mergeCell ref="D134:F134"/>
    <mergeCell ref="D133:F133"/>
    <mergeCell ref="D132:F132"/>
    <mergeCell ref="D131:F131"/>
    <mergeCell ref="D130:F130"/>
    <mergeCell ref="D129:F129"/>
    <mergeCell ref="D128:F128"/>
    <mergeCell ref="D127:F127"/>
    <mergeCell ref="G135:H135"/>
    <mergeCell ref="G136:H136"/>
    <mergeCell ref="G137:H137"/>
    <mergeCell ref="B202:W202"/>
    <mergeCell ref="B180:W180"/>
    <mergeCell ref="T169:U169"/>
    <mergeCell ref="T168:U168"/>
    <mergeCell ref="T167:U167"/>
    <mergeCell ref="T166:U166"/>
    <mergeCell ref="T165:U165"/>
    <mergeCell ref="T164:U164"/>
    <mergeCell ref="T163:U163"/>
    <mergeCell ref="B168:C168"/>
    <mergeCell ref="D168:F168"/>
    <mergeCell ref="B178:W178"/>
    <mergeCell ref="V175:W175"/>
    <mergeCell ref="T175:U175"/>
    <mergeCell ref="B177:M177"/>
    <mergeCell ref="R163:S163"/>
    <mergeCell ref="B167:C167"/>
    <mergeCell ref="B166:C166"/>
    <mergeCell ref="B165:C165"/>
    <mergeCell ref="B164:C164"/>
    <mergeCell ref="D167:F167"/>
    <mergeCell ref="D166:F166"/>
    <mergeCell ref="D165:F165"/>
    <mergeCell ref="D164:F164"/>
    <mergeCell ref="R136:S136"/>
    <mergeCell ref="T149:U149"/>
    <mergeCell ref="T150:U150"/>
    <mergeCell ref="T152:U152"/>
    <mergeCell ref="T148:U148"/>
    <mergeCell ref="T147:U147"/>
    <mergeCell ref="T146:U146"/>
    <mergeCell ref="T145:U145"/>
    <mergeCell ref="T144:U144"/>
    <mergeCell ref="T143:U143"/>
    <mergeCell ref="R138:S138"/>
    <mergeCell ref="T140:U140"/>
    <mergeCell ref="T139:U139"/>
    <mergeCell ref="T108:U108"/>
    <mergeCell ref="M45:T45"/>
    <mergeCell ref="M44:T44"/>
    <mergeCell ref="T138:U138"/>
    <mergeCell ref="T137:U137"/>
    <mergeCell ref="T136:U136"/>
    <mergeCell ref="T135:U135"/>
    <mergeCell ref="T134:U134"/>
    <mergeCell ref="T133:U133"/>
    <mergeCell ref="T132:U132"/>
    <mergeCell ref="T131:U131"/>
    <mergeCell ref="T117:U118"/>
    <mergeCell ref="R120:S120"/>
    <mergeCell ref="R121:S121"/>
    <mergeCell ref="R122:S122"/>
    <mergeCell ref="R123:S123"/>
    <mergeCell ref="R125:S125"/>
    <mergeCell ref="R126:S126"/>
    <mergeCell ref="R127:S127"/>
    <mergeCell ref="R128:S128"/>
    <mergeCell ref="R135:S135"/>
  </mergeCells>
  <conditionalFormatting sqref="K56:K59">
    <cfRule type="containsText" dxfId="34" priority="71" operator="containsText" text="Y">
      <formula>NOT(ISERROR(SEARCH("Y",K56)))</formula>
    </cfRule>
    <cfRule type="containsText" dxfId="33" priority="70" operator="containsText" text="N">
      <formula>NOT(ISERROR(SEARCH("N",K56)))</formula>
    </cfRule>
  </conditionalFormatting>
  <conditionalFormatting sqref="L88:L90">
    <cfRule type="cellIs" dxfId="32" priority="7" operator="equal">
      <formula>0</formula>
    </cfRule>
  </conditionalFormatting>
  <conditionalFormatting sqref="N88:N90">
    <cfRule type="cellIs" dxfId="31" priority="15" operator="equal">
      <formula>0</formula>
    </cfRule>
  </conditionalFormatting>
  <conditionalFormatting sqref="T37">
    <cfRule type="cellIs" dxfId="30" priority="134" operator="greaterThan">
      <formula>0.5</formula>
    </cfRule>
    <cfRule type="cellIs" dxfId="29" priority="133" operator="lessThan">
      <formula>0.5</formula>
    </cfRule>
    <cfRule type="cellIs" dxfId="28" priority="132" operator="greaterThan">
      <formula>0.51</formula>
    </cfRule>
  </conditionalFormatting>
  <conditionalFormatting sqref="T52">
    <cfRule type="cellIs" dxfId="27" priority="34" operator="greaterThan">
      <formula>0.51</formula>
    </cfRule>
    <cfRule type="cellIs" dxfId="26" priority="35" operator="lessThan">
      <formula>0.5</formula>
    </cfRule>
    <cfRule type="cellIs" dxfId="25" priority="36" operator="greaterThan">
      <formula>0.5</formula>
    </cfRule>
  </conditionalFormatting>
  <conditionalFormatting sqref="T60">
    <cfRule type="cellIs" dxfId="24" priority="111" operator="lessThan">
      <formula>0.5</formula>
    </cfRule>
    <cfRule type="cellIs" dxfId="23" priority="110" operator="greaterThan">
      <formula>0.51</formula>
    </cfRule>
    <cfRule type="cellIs" dxfId="22" priority="112" operator="greaterThan">
      <formula>0.5</formula>
    </cfRule>
  </conditionalFormatting>
  <conditionalFormatting sqref="T72">
    <cfRule type="cellIs" dxfId="21" priority="5" operator="lessThan">
      <formula>0.5</formula>
    </cfRule>
    <cfRule type="cellIs" dxfId="20" priority="6" operator="greaterThan">
      <formula>0.5</formula>
    </cfRule>
    <cfRule type="cellIs" dxfId="19" priority="4" operator="greaterThan">
      <formula>0.51</formula>
    </cfRule>
  </conditionalFormatting>
  <conditionalFormatting sqref="T89">
    <cfRule type="cellIs" dxfId="18" priority="29" operator="greaterThan">
      <formula>0.51</formula>
    </cfRule>
    <cfRule type="cellIs" dxfId="17" priority="31" operator="greaterThan">
      <formula>0.5</formula>
    </cfRule>
    <cfRule type="cellIs" dxfId="16" priority="30" operator="lessThan">
      <formula>0.5</formula>
    </cfRule>
  </conditionalFormatting>
  <conditionalFormatting sqref="T98:T99">
    <cfRule type="cellIs" dxfId="15" priority="68" operator="lessThan">
      <formula>0.5</formula>
    </cfRule>
    <cfRule type="cellIs" dxfId="14" priority="69" operator="greaterThan">
      <formula>0.5</formula>
    </cfRule>
    <cfRule type="cellIs" dxfId="13" priority="67" operator="greaterThan">
      <formula>0.51</formula>
    </cfRule>
  </conditionalFormatting>
  <conditionalFormatting sqref="T103:T104">
    <cfRule type="cellIs" dxfId="12" priority="66" operator="greaterThan">
      <formula>0.5</formula>
    </cfRule>
    <cfRule type="cellIs" dxfId="11" priority="65" operator="lessThan">
      <formula>0.5</formula>
    </cfRule>
    <cfRule type="cellIs" dxfId="10" priority="64" operator="greaterThan">
      <formula>0.51</formula>
    </cfRule>
  </conditionalFormatting>
  <conditionalFormatting sqref="T175">
    <cfRule type="cellIs" dxfId="9" priority="107" operator="greaterThan">
      <formula>0.51</formula>
    </cfRule>
    <cfRule type="cellIs" dxfId="8" priority="108" operator="lessThan">
      <formula>0.5</formula>
    </cfRule>
    <cfRule type="cellIs" dxfId="7" priority="109" operator="greaterThan">
      <formula>0.5</formula>
    </cfRule>
  </conditionalFormatting>
  <conditionalFormatting sqref="V44:V49 K44:K52">
    <cfRule type="containsText" dxfId="6" priority="38" operator="containsText" text="Y">
      <formula>NOT(ISERROR(SEARCH("Y",K44)))</formula>
    </cfRule>
    <cfRule type="containsText" dxfId="5" priority="37" operator="containsText" text="N">
      <formula>NOT(ISERROR(SEARCH("N",K44)))</formula>
    </cfRule>
  </conditionalFormatting>
  <conditionalFormatting sqref="V56:V59">
    <cfRule type="containsText" dxfId="4" priority="72" operator="containsText" text="N">
      <formula>NOT(ISERROR(SEARCH("N",V56)))</formula>
    </cfRule>
    <cfRule type="containsText" dxfId="3" priority="73" operator="containsText" text="Y">
      <formula>NOT(ISERROR(SEARCH("Y",V56)))</formula>
    </cfRule>
  </conditionalFormatting>
  <conditionalFormatting sqref="V88">
    <cfRule type="cellIs" dxfId="2" priority="27" operator="equal">
      <formula>0</formula>
    </cfRule>
  </conditionalFormatting>
  <conditionalFormatting sqref="W186:W192">
    <cfRule type="containsText" dxfId="1" priority="125" operator="containsText" text="N">
      <formula>NOT(ISERROR(SEARCH("N",W186)))</formula>
    </cfRule>
    <cfRule type="cellIs" dxfId="0" priority="128" operator="greaterThan">
      <formula>8</formula>
    </cfRule>
  </conditionalFormatting>
  <printOptions horizontalCentered="1"/>
  <pageMargins left="0.23622047244094491" right="0.23622047244094491" top="0.74803149606299213" bottom="0.74803149606299213" header="0" footer="0"/>
  <pageSetup paperSize="9" scale="74" fitToHeight="0" orientation="portrait" r:id="rId1"/>
  <ignoredErrors>
    <ignoredError sqref="N88:N90" formula="1"/>
    <ignoredError sqref="P88:P9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 Pack 2022</vt:lpstr>
      <vt:lpstr>'Star Pack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Percival</dc:creator>
  <cp:lastModifiedBy>SHGprojectmanager</cp:lastModifiedBy>
  <cp:lastPrinted>2022-05-22T08:10:46Z</cp:lastPrinted>
  <dcterms:created xsi:type="dcterms:W3CDTF">2021-08-06T09:56:07Z</dcterms:created>
  <dcterms:modified xsi:type="dcterms:W3CDTF">2024-04-08T09:05:10Z</dcterms:modified>
</cp:coreProperties>
</file>