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\\NATASHA-W11\Users\Natasha\OneDrive - SCOUTS South Africa\Documents Natasha\2026\Manco\Star Awards 2026\"/>
    </mc:Choice>
  </mc:AlternateContent>
  <xr:revisionPtr revIDLastSave="0" documentId="8_{83F51F6F-6457-42B4-8722-B8610442B4E6}" xr6:coauthVersionLast="47" xr6:coauthVersionMax="47" xr10:uidLastSave="{00000000-0000-0000-0000-000000000000}"/>
  <bookViews>
    <workbookView xWindow="-120" yWindow="-120" windowWidth="29040" windowHeight="17520" firstSheet="1" activeTab="2" xr2:uid="{00000000-000D-0000-FFFF-FFFF00000000}"/>
  </bookViews>
  <sheets>
    <sheet name="Star Patrol Award Cover" sheetId="5" r:id="rId1"/>
    <sheet name="Star Patrol Award Guidelines" sheetId="4" r:id="rId2"/>
    <sheet name=" Star Patrol Assessment Sheet" sheetId="1" r:id="rId3"/>
    <sheet name="Example - Completed Sheet" sheetId="3" r:id="rId4"/>
    <sheet name="Changes 2022_2023" sheetId="2" state="hidden" r:id="rId5"/>
    <sheet name="Changes 2023_2024" sheetId="6" state="hidden" r:id="rId6"/>
  </sheets>
  <definedNames>
    <definedName name="_xlnm.Print_Area" localSheetId="2">' Star Patrol Assessment Sheet'!$B$1:$T$59</definedName>
    <definedName name="_xlnm.Print_Area" localSheetId="4">'Changes 2022_2023'!$B$1:$S$48</definedName>
    <definedName name="_xlnm.Print_Area" localSheetId="5">'Changes 2023_2024'!$B$1:$S$58</definedName>
    <definedName name="_xlnm.Print_Area" localSheetId="3">'Example - Completed Sheet'!$B$1:$T$58</definedName>
    <definedName name="_xlnm.Print_Area" localSheetId="0">'Star Patrol Award Cover'!$B$1:$B$4</definedName>
    <definedName name="_xlnm.Print_Area" localSheetId="1">'Star Patrol Award Guidelines'!$B$1:$B$94</definedName>
    <definedName name="_xlnm.Print_Titles" localSheetId="1">'Star Patrol Award Guidelines'!$1:$5</definedName>
    <definedName name="st_award_final">' Star Patrol Assessment Sheet'!$O$53</definedName>
    <definedName name="st_award_firsteval">' Star Patrol Assessment Sheet'!$L$53</definedName>
    <definedName name="st_district">' Star Patrol Assessment Sheet'!$F$8</definedName>
    <definedName name="st_evalperiod">' Star Patrol Assessment Sheet'!$F$6</definedName>
    <definedName name="st_evaluator">' Star Patrol Assessment Sheet'!#REF!</definedName>
    <definedName name="st_finaldate">' Star Patrol Assessment Sheet'!#REF!</definedName>
    <definedName name="st_firstdate">' Star Patrol Assessment Sheet'!#REF!</definedName>
    <definedName name="st_gold_mandatory_final">' Star Patrol Assessment Sheet'!$O$52:$O$52</definedName>
    <definedName name="st_gold_mandatory_firsteval">' Star Patrol Assessment Sheet'!$L$52:$L$52</definedName>
    <definedName name="st_numboys">' Star Patrol Assessment Sheet'!#REF!</definedName>
    <definedName name="st_numgirls">' Star Patrol Assessment Sheet'!$O$11</definedName>
    <definedName name="st_numpatrols">' Star Patrol Assessment Sheet'!$O$7</definedName>
    <definedName name="st_numscouters">' Star Patrol Assessment Sheet'!$O$8</definedName>
    <definedName name="st_numtotal">' Star Patrol Assessment Sheet'!$O$12</definedName>
    <definedName name="st_region">' Star Patrol Assessment Sheet'!#REF!</definedName>
    <definedName name="st_requirement_one">' Star Patrol Assessment Sheet'!$B$27</definedName>
    <definedName name="st_total_final">' Star Patrol Assessment Sheet'!$O$51</definedName>
    <definedName name="st_total_firsteval">' Star Patrol Assessment Sheet'!$L$51</definedName>
    <definedName name="st_troopname">' Star Patrol Assessment Sheet'!$F$7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6" i="1" l="1"/>
  <c r="M46" i="1"/>
  <c r="O20" i="1"/>
  <c r="J49" i="3" l="1"/>
  <c r="I49" i="3"/>
  <c r="L20" i="1"/>
  <c r="M24" i="1"/>
  <c r="N50" i="6"/>
  <c r="O48" i="6"/>
  <c r="M48" i="6"/>
  <c r="J48" i="6"/>
  <c r="I48" i="6"/>
  <c r="O46" i="6"/>
  <c r="M46" i="6"/>
  <c r="O44" i="6"/>
  <c r="M44" i="6"/>
  <c r="O42" i="6"/>
  <c r="M42" i="6"/>
  <c r="O40" i="6"/>
  <c r="M40" i="6"/>
  <c r="O38" i="6"/>
  <c r="M38" i="6"/>
  <c r="O36" i="6"/>
  <c r="M36" i="6"/>
  <c r="O34" i="6"/>
  <c r="M34" i="6"/>
  <c r="O32" i="6"/>
  <c r="M32" i="6"/>
  <c r="O30" i="6"/>
  <c r="M30" i="6"/>
  <c r="O28" i="6"/>
  <c r="M28" i="6"/>
  <c r="O26" i="6"/>
  <c r="M26" i="6"/>
  <c r="O24" i="6"/>
  <c r="M24" i="6"/>
  <c r="O22" i="6"/>
  <c r="M22" i="6"/>
  <c r="N20" i="6"/>
  <c r="O20" i="6" s="1"/>
  <c r="L20" i="6"/>
  <c r="L50" i="6" s="1"/>
  <c r="O50" i="6" l="1"/>
  <c r="M20" i="6"/>
  <c r="M50" i="6" s="1"/>
  <c r="P44" i="1" l="1"/>
  <c r="P42" i="1"/>
  <c r="M40" i="1"/>
  <c r="P40" i="1"/>
  <c r="P26" i="1"/>
  <c r="P38" i="1"/>
  <c r="M38" i="1"/>
  <c r="P36" i="1"/>
  <c r="M36" i="1"/>
  <c r="P34" i="1"/>
  <c r="M34" i="1"/>
  <c r="P32" i="1"/>
  <c r="M32" i="1"/>
  <c r="P30" i="1"/>
  <c r="M30" i="1"/>
  <c r="P28" i="1"/>
  <c r="M28" i="1"/>
  <c r="O48" i="2" l="1"/>
  <c r="M48" i="2"/>
  <c r="J48" i="2"/>
  <c r="I48" i="2"/>
  <c r="O46" i="2"/>
  <c r="M46" i="2"/>
  <c r="O44" i="2"/>
  <c r="M44" i="2"/>
  <c r="O42" i="2"/>
  <c r="M42" i="2"/>
  <c r="O40" i="2"/>
  <c r="M40" i="2"/>
  <c r="O38" i="2"/>
  <c r="M38" i="2"/>
  <c r="O36" i="2"/>
  <c r="M36" i="2"/>
  <c r="O34" i="2"/>
  <c r="M34" i="2"/>
  <c r="O32" i="2"/>
  <c r="M32" i="2"/>
  <c r="O30" i="2"/>
  <c r="M30" i="2"/>
  <c r="O28" i="2"/>
  <c r="M28" i="2"/>
  <c r="O26" i="2"/>
  <c r="M26" i="2"/>
  <c r="O24" i="2"/>
  <c r="M24" i="2"/>
  <c r="O22" i="2"/>
  <c r="M22" i="2"/>
  <c r="N20" i="2"/>
  <c r="O20" i="2" s="1"/>
  <c r="O50" i="2" s="1"/>
  <c r="L20" i="2"/>
  <c r="L50" i="2" s="1"/>
  <c r="P24" i="1"/>
  <c r="M44" i="1"/>
  <c r="M42" i="1"/>
  <c r="J49" i="1"/>
  <c r="P49" i="1" s="1"/>
  <c r="I49" i="1"/>
  <c r="M49" i="1" s="1"/>
  <c r="L52" i="1" s="1"/>
  <c r="M26" i="1"/>
  <c r="P22" i="1"/>
  <c r="M22" i="1"/>
  <c r="O51" i="1" l="1"/>
  <c r="O52" i="1"/>
  <c r="N50" i="2"/>
  <c r="M20" i="2"/>
  <c r="M50" i="2" s="1"/>
  <c r="P20" i="1"/>
  <c r="M20" i="1"/>
  <c r="L51" i="1" s="1"/>
  <c r="L53" i="1" s="1" a="1"/>
  <c r="L53" i="1" s="1"/>
  <c r="O53" i="1" l="1" a="1"/>
  <c r="O53" i="1" s="1"/>
  <c r="N52" i="6"/>
  <c r="L52" i="6"/>
  <c r="N52" i="2"/>
  <c r="L5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<sst xmlns="http://schemas.openxmlformats.org/spreadsheetml/2006/main" count="546" uniqueCount="245">
  <si>
    <t>Star Award Recognition Programme
Star Patrol Award 2026</t>
  </si>
  <si>
    <t>Star Patrol Award Guidelines 2026</t>
  </si>
  <si>
    <t>ç</t>
  </si>
  <si>
    <t>Guidelines for Completing the Star Patrol Award Assessment sheet</t>
  </si>
  <si>
    <t xml:space="preserve">The Star Award assessment sheet has been created in a user-friendly Excel format which will pre-populate ready-to use data which saves on having to do own calculations. </t>
  </si>
  <si>
    <r>
      <t xml:space="preserve">In completing the Star Award assessment sheet in the Excel format, it is important to </t>
    </r>
    <r>
      <rPr>
        <b/>
        <i/>
        <sz val="11"/>
        <color rgb="FF202122"/>
        <rFont val="Verdana"/>
        <family val="2"/>
      </rPr>
      <t xml:space="preserve">first </t>
    </r>
    <r>
      <rPr>
        <sz val="11"/>
        <color rgb="FF202122"/>
        <rFont val="Verdana"/>
        <family val="2"/>
      </rPr>
      <t xml:space="preserve">complete the details of the </t>
    </r>
    <r>
      <rPr>
        <i/>
        <sz val="11"/>
        <color rgb="FF202122"/>
        <rFont val="Verdana"/>
        <family val="2"/>
      </rPr>
      <t>Troop / District / Region</t>
    </r>
    <r>
      <rPr>
        <sz val="11"/>
        <color rgb="FF202122"/>
        <rFont val="Verdana"/>
        <family val="2"/>
      </rPr>
      <t xml:space="preserve">, </t>
    </r>
    <r>
      <rPr>
        <i/>
        <sz val="11"/>
        <color rgb="FF202122"/>
        <rFont val="Verdana"/>
        <family val="2"/>
      </rPr>
      <t>Patrol Name</t>
    </r>
    <r>
      <rPr>
        <sz val="11"/>
        <color rgb="FF202122"/>
        <rFont val="Verdana"/>
        <family val="2"/>
      </rPr>
      <t xml:space="preserve">, </t>
    </r>
    <r>
      <rPr>
        <i/>
        <sz val="11"/>
        <color rgb="FF202122"/>
        <rFont val="Verdana"/>
        <family val="2"/>
      </rPr>
      <t>Number of Scouts in the Patrol</t>
    </r>
    <r>
      <rPr>
        <sz val="11"/>
        <color rgb="FF202122"/>
        <rFont val="Verdana"/>
        <family val="2"/>
      </rPr>
      <t xml:space="preserve">, </t>
    </r>
    <r>
      <rPr>
        <i/>
        <sz val="11"/>
        <color rgb="FF202122"/>
        <rFont val="Verdana"/>
        <family val="2"/>
      </rPr>
      <t>Review Date</t>
    </r>
    <r>
      <rPr>
        <sz val="11"/>
        <color rgb="FF202122"/>
        <rFont val="Verdana"/>
        <family val="2"/>
      </rPr>
      <t xml:space="preserve"> and the </t>
    </r>
    <r>
      <rPr>
        <i/>
        <sz val="11"/>
        <color rgb="FF202122"/>
        <rFont val="Verdana"/>
        <family val="2"/>
      </rPr>
      <t>Names of the Patrol Leader / Scouters</t>
    </r>
    <r>
      <rPr>
        <sz val="11"/>
        <color rgb="FF202122"/>
        <rFont val="Verdana"/>
        <family val="2"/>
      </rPr>
      <t xml:space="preserve"> involved with the review, in </t>
    </r>
    <r>
      <rPr>
        <b/>
        <sz val="11"/>
        <color rgb="FF202122"/>
        <rFont val="Verdana"/>
        <family val="2"/>
      </rPr>
      <t>rows 6 to 13</t>
    </r>
    <r>
      <rPr>
        <sz val="11"/>
        <color rgb="FF202122"/>
        <rFont val="Verdana"/>
        <family val="2"/>
      </rPr>
      <t>.</t>
    </r>
  </si>
  <si>
    <r>
      <rPr>
        <i/>
        <sz val="11"/>
        <color rgb="FF202122"/>
        <rFont val="Verdana"/>
        <family val="2"/>
      </rPr>
      <t>Of particular importance is the number of Scouts in the Patrol</t>
    </r>
    <r>
      <rPr>
        <sz val="11"/>
        <color rgb="FF202122"/>
        <rFont val="Verdana"/>
        <family val="2"/>
      </rPr>
      <t>, as this is used to pre-populate the number of Scouts in row 20 and calculate the minimum number of Scouts required to achieve the desired percentage participation/achievement of the National Challenge in row 48.</t>
    </r>
  </si>
  <si>
    <r>
      <t xml:space="preserve">Whereas the National Challenge minimum requirement in row 48 is a percentage achievement, the input data is a </t>
    </r>
    <r>
      <rPr>
        <i/>
        <sz val="11"/>
        <color rgb="FF202122"/>
        <rFont val="Verdana"/>
        <family val="2"/>
      </rPr>
      <t>finite number of Scouts</t>
    </r>
    <r>
      <rPr>
        <sz val="11"/>
        <color rgb="FF202122"/>
        <rFont val="Verdana"/>
        <family val="2"/>
      </rPr>
      <t xml:space="preserve"> (not percentage)</t>
    </r>
    <r>
      <rPr>
        <i/>
        <sz val="11"/>
        <color rgb="FF202122"/>
        <rFont val="Verdana"/>
        <family val="2"/>
      </rPr>
      <t xml:space="preserve"> who have achieved this discipline</t>
    </r>
    <r>
      <rPr>
        <sz val="11"/>
        <color rgb="FF202122"/>
        <rFont val="Verdana"/>
        <family val="2"/>
      </rPr>
      <t>, the minimum requirement having already been calculated for you as shown in columns I and J.</t>
    </r>
  </si>
  <si>
    <r>
      <t xml:space="preserve">The Comments column on the Patrol assessment sheet  should be used to document any comments or observations regarding the particular discipline, as well as </t>
    </r>
    <r>
      <rPr>
        <i/>
        <sz val="11"/>
        <color rgb="FF202122"/>
        <rFont val="Verdana"/>
        <family val="2"/>
      </rPr>
      <t>actions to be taken, the Details of activities</t>
    </r>
    <r>
      <rPr>
        <sz val="11"/>
        <color rgb="FF202122"/>
        <rFont val="Verdana"/>
        <family val="2"/>
      </rPr>
      <t xml:space="preserve"> viz. what / when / where</t>
    </r>
    <r>
      <rPr>
        <i/>
        <sz val="11"/>
        <color rgb="FF202122"/>
        <rFont val="Verdana"/>
        <family val="2"/>
      </rPr>
      <t>, Permit Numbers etc.</t>
    </r>
  </si>
  <si>
    <t>By completing this it helps to confirm and show evidence of the various activities, participation, achievements etc., as well as provide a brief action plan for future improvements.</t>
  </si>
  <si>
    <r>
      <rPr>
        <sz val="16"/>
        <color rgb="FFFFC000"/>
        <rFont val="Wingdings"/>
        <charset val="2"/>
      </rPr>
      <t>¬</t>
    </r>
    <r>
      <rPr>
        <sz val="11"/>
        <color rgb="FF202122"/>
        <rFont val="Verdana"/>
        <family val="2"/>
      </rPr>
      <t xml:space="preserve">The following mandatory criteria is required to earn a </t>
    </r>
    <r>
      <rPr>
        <b/>
        <sz val="11"/>
        <color rgb="FF7030A0"/>
        <rFont val="Verdana"/>
        <family val="2"/>
      </rPr>
      <t xml:space="preserve">Star Patrol </t>
    </r>
    <r>
      <rPr>
        <b/>
        <sz val="11"/>
        <color rgb="FFFFC000"/>
        <rFont val="Verdana"/>
        <family val="2"/>
      </rPr>
      <t>GOLD</t>
    </r>
    <r>
      <rPr>
        <b/>
        <sz val="11"/>
        <color rgb="FF7030A0"/>
        <rFont val="Verdana"/>
        <family val="2"/>
      </rPr>
      <t xml:space="preserve"> Award</t>
    </r>
    <r>
      <rPr>
        <sz val="11"/>
        <color rgb="FF202122"/>
        <rFont val="Verdana"/>
        <family val="2"/>
      </rPr>
      <t xml:space="preserve">: </t>
    </r>
    <r>
      <rPr>
        <sz val="14"/>
        <color rgb="FFFFC000"/>
        <rFont val="Wingdings"/>
        <charset val="2"/>
      </rPr>
      <t>¬</t>
    </r>
    <r>
      <rPr>
        <sz val="11"/>
        <color rgb="FF202122"/>
        <rFont val="Verdana"/>
        <family val="2"/>
      </rPr>
      <t xml:space="preserve">#3 Attendance and </t>
    </r>
    <r>
      <rPr>
        <sz val="14"/>
        <color rgb="FFFFC000"/>
        <rFont val="Wingdings"/>
        <charset val="2"/>
      </rPr>
      <t>¬</t>
    </r>
    <r>
      <rPr>
        <sz val="11"/>
        <color rgb="FF202122"/>
        <rFont val="Verdana"/>
        <family val="2"/>
      </rPr>
      <t xml:space="preserve">#14 Community  
   Service Project on Scouts for SDGs; and </t>
    </r>
    <r>
      <rPr>
        <b/>
        <sz val="11"/>
        <color rgb="FF7030A0"/>
        <rFont val="Verdana"/>
        <family val="2"/>
      </rPr>
      <t>THREE</t>
    </r>
    <r>
      <rPr>
        <sz val="11"/>
        <color rgb="FF202122"/>
        <rFont val="Verdana"/>
        <family val="2"/>
      </rPr>
      <t xml:space="preserve"> of the following:</t>
    </r>
    <r>
      <rPr>
        <sz val="14"/>
        <color rgb="FFFFC000"/>
        <rFont val="Wingdings"/>
        <charset val="2"/>
      </rPr>
      <t>¬</t>
    </r>
    <r>
      <rPr>
        <sz val="11"/>
        <color rgb="FF202122"/>
        <rFont val="Verdana"/>
        <family val="2"/>
      </rPr>
      <t>#6 PL Advancement;</t>
    </r>
    <r>
      <rPr>
        <sz val="14"/>
        <color rgb="FFFFC000"/>
        <rFont val="Wingdings"/>
        <charset val="2"/>
      </rPr>
      <t>¬</t>
    </r>
    <r>
      <rPr>
        <sz val="11"/>
        <color rgb="FF202122"/>
        <rFont val="Verdana"/>
        <family val="2"/>
      </rPr>
      <t xml:space="preserve">#8 APL Advancement;
</t>
    </r>
    <r>
      <rPr>
        <sz val="14"/>
        <color rgb="FFFFC000"/>
        <rFont val="Verdana"/>
        <family val="2"/>
      </rPr>
      <t xml:space="preserve">  </t>
    </r>
    <r>
      <rPr>
        <sz val="14"/>
        <color rgb="FFFFC000"/>
        <rFont val="Wingdings"/>
        <charset val="2"/>
      </rPr>
      <t>¬</t>
    </r>
    <r>
      <rPr>
        <sz val="11"/>
        <color rgb="FF202122"/>
        <rFont val="Verdana"/>
        <family val="2"/>
      </rPr>
      <t>#10 Members 3&amp;4 Advancement;</t>
    </r>
    <r>
      <rPr>
        <sz val="14"/>
        <color rgb="FFFFC000"/>
        <rFont val="Wingdings"/>
        <charset val="2"/>
      </rPr>
      <t>¬</t>
    </r>
    <r>
      <rPr>
        <sz val="11"/>
        <color rgb="FF202122"/>
        <rFont val="Verdana"/>
        <family val="2"/>
      </rPr>
      <t>#15 National Challenge Participation.</t>
    </r>
  </si>
  <si>
    <t>It is important that you read the full Star Patrol Award Guidelines 2026, which can be found by clicking on the link below:</t>
  </si>
  <si>
    <t>Star Award Recognition Programme 2026 - Patrol and Troop Award Guidelines</t>
  </si>
  <si>
    <t>Star Patrol Award Requirements</t>
  </si>
  <si>
    <r>
      <t>1.  Number of Scouts</t>
    </r>
    <r>
      <rPr>
        <b/>
        <sz val="11"/>
        <color rgb="FF202122"/>
        <rFont val="Futura Std Condensed"/>
      </rPr>
      <t xml:space="preserve"> 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</si>
  <si>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b/>
        <sz val="11"/>
        <color rgb="FF202122"/>
        <rFont val="Verdana"/>
        <family val="2"/>
      </rPr>
      <t xml:space="preserve">Total number of Scouts in the Patrol </t>
    </r>
    <r>
      <rPr>
        <sz val="11"/>
        <color rgb="FF202122"/>
        <rFont val="Verdana"/>
        <family val="2"/>
      </rPr>
      <t>– this needs to be reflected in the attendance register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</si>
  <si>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sz val="11"/>
        <color rgb="FF202122"/>
        <rFont val="Verdana"/>
        <family val="2"/>
      </rPr>
      <t xml:space="preserve">A minimum of 6 </t>
    </r>
    <r>
      <rPr>
        <i/>
        <sz val="11"/>
        <color rgb="FF202122"/>
        <rFont val="Verdana"/>
        <family val="2"/>
      </rPr>
      <t xml:space="preserve">invested </t>
    </r>
    <r>
      <rPr>
        <sz val="11"/>
        <color rgb="FF202122"/>
        <rFont val="Verdana"/>
        <family val="2"/>
      </rPr>
      <t>Scouts required</t>
    </r>
  </si>
  <si>
    <r>
      <t>u</t>
    </r>
    <r>
      <rPr>
        <sz val="7"/>
        <color theme="0"/>
        <rFont val="Times New Roman"/>
        <family val="1"/>
      </rPr>
      <t xml:space="preserve">  </t>
    </r>
    <r>
      <rPr>
        <b/>
        <sz val="11"/>
        <color theme="0"/>
        <rFont val="Verdana"/>
        <family val="2"/>
      </rPr>
      <t xml:space="preserve">Excel Capture: Enter number of Scouts in the Patrol in row 13 </t>
    </r>
    <r>
      <rPr>
        <sz val="11"/>
        <color theme="0"/>
        <rFont val="Verdana"/>
        <family val="2"/>
      </rPr>
      <t>(This will automatically update in row 20)</t>
    </r>
  </si>
  <si>
    <t>2.  Patrol Responsibilities</t>
  </si>
  <si>
    <r>
      <t>u</t>
    </r>
    <r>
      <rPr>
        <sz val="7"/>
        <color rgb="FF7030A0"/>
        <rFont val="Times New Roman"/>
        <family val="1"/>
      </rPr>
      <t xml:space="preserve">  </t>
    </r>
    <r>
      <rPr>
        <b/>
        <sz val="11"/>
        <color rgb="FF202122"/>
        <rFont val="Verdana"/>
        <family val="2"/>
      </rPr>
      <t>Every Patrol Member has a specific role and responsibility.</t>
    </r>
  </si>
  <si>
    <r>
      <t>u</t>
    </r>
    <r>
      <rPr>
        <sz val="7"/>
        <color theme="0"/>
        <rFont val="Times New Roman"/>
        <family val="1"/>
      </rPr>
      <t xml:space="preserve">  </t>
    </r>
    <r>
      <rPr>
        <b/>
        <sz val="11"/>
        <color theme="0"/>
        <rFont val="Verdana"/>
        <family val="2"/>
      </rPr>
      <t xml:space="preserve">Excel Capture: Enter </t>
    </r>
    <r>
      <rPr>
        <b/>
        <i/>
        <sz val="11"/>
        <color theme="0"/>
        <rFont val="Verdana"/>
        <family val="2"/>
      </rPr>
      <t>Yes</t>
    </r>
    <r>
      <rPr>
        <b/>
        <sz val="11"/>
        <color theme="0"/>
        <rFont val="Verdana"/>
        <family val="2"/>
      </rPr>
      <t xml:space="preserve"> or </t>
    </r>
    <r>
      <rPr>
        <b/>
        <i/>
        <sz val="11"/>
        <color theme="0"/>
        <rFont val="Verdana"/>
        <family val="2"/>
      </rPr>
      <t>No</t>
    </r>
    <r>
      <rPr>
        <sz val="11"/>
        <color theme="0"/>
        <rFont val="Verdana"/>
        <family val="2"/>
      </rPr>
      <t xml:space="preserve"> – either they do, or they don’t</t>
    </r>
  </si>
  <si>
    <r>
      <t>3.  Attendance</t>
    </r>
    <r>
      <rPr>
        <b/>
        <sz val="18"/>
        <color rgb="FFFFC000"/>
        <rFont val="Wingdings"/>
        <charset val="2"/>
      </rPr>
      <t>¬</t>
    </r>
  </si>
  <si>
    <r>
      <rPr>
        <b/>
        <sz val="18"/>
        <color rgb="FFFFC000"/>
        <rFont val="Wingdings"/>
        <charset val="2"/>
      </rPr>
      <t>¬</t>
    </r>
    <r>
      <rPr>
        <i/>
        <sz val="11"/>
        <color rgb="FF7030A0"/>
        <rFont val="Verdana"/>
        <family val="2"/>
      </rPr>
      <t xml:space="preserve">Achievement of the </t>
    </r>
    <r>
      <rPr>
        <b/>
        <i/>
        <sz val="11"/>
        <color rgb="FF7030A0"/>
        <rFont val="Verdana"/>
        <family val="2"/>
      </rPr>
      <t xml:space="preserve">Attendance </t>
    </r>
    <r>
      <rPr>
        <i/>
        <sz val="11"/>
        <color rgb="FF7030A0"/>
        <rFont val="Verdana"/>
        <family val="2"/>
      </rPr>
      <t xml:space="preserve">criteria is </t>
    </r>
    <r>
      <rPr>
        <b/>
        <i/>
        <sz val="11"/>
        <color rgb="FF7030A0"/>
        <rFont val="Verdana"/>
        <family val="2"/>
      </rPr>
      <t>mandatory</t>
    </r>
    <r>
      <rPr>
        <i/>
        <sz val="11"/>
        <color rgb="FF7030A0"/>
        <rFont val="Verdana"/>
        <family val="2"/>
      </rPr>
      <t xml:space="preserve"> to earn a Star Patrol Gold Award.  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</si>
  <si>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b/>
        <sz val="11"/>
        <color rgb="FF202122"/>
        <rFont val="Verdana"/>
        <family val="2"/>
      </rPr>
      <t>Average of 65% attendance of the Patrol at Patrol and Troop meetings and activities</t>
    </r>
    <r>
      <rPr>
        <sz val="11"/>
        <color rgb="FF7030A0"/>
        <rFont val="Wingdings"/>
        <charset val="2"/>
      </rPr>
      <t>.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</si>
  <si>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b/>
        <sz val="11"/>
        <color rgb="FF202122"/>
        <rFont val="Verdana"/>
        <family val="2"/>
      </rPr>
      <t>Calculate % attendance from the attendance register. Own calculation required.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</si>
  <si>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sz val="11"/>
        <color rgb="FF202122"/>
        <rFont val="Verdana"/>
        <family val="2"/>
      </rPr>
      <t>Patrol attendance register is kept up to date, either electronically, hardcopy in a file/book, 
    or in a Patrol Logbook.</t>
    </r>
  </si>
  <si>
    <r>
      <t>u</t>
    </r>
    <r>
      <rPr>
        <sz val="7"/>
        <color theme="0"/>
        <rFont val="Times New Roman"/>
        <family val="1"/>
      </rPr>
      <t xml:space="preserve">  </t>
    </r>
    <r>
      <rPr>
        <b/>
        <sz val="11"/>
        <color theme="0"/>
        <rFont val="Verdana"/>
        <family val="2"/>
      </rPr>
      <t xml:space="preserve">Excel Capture: Enter the average </t>
    </r>
    <r>
      <rPr>
        <b/>
        <i/>
        <sz val="11"/>
        <color theme="0"/>
        <rFont val="Verdana"/>
        <family val="2"/>
      </rPr>
      <t>percentage</t>
    </r>
    <r>
      <rPr>
        <b/>
        <sz val="11"/>
        <color theme="0"/>
        <rFont val="Verdana"/>
        <family val="2"/>
      </rPr>
      <t xml:space="preserve"> of attendance of the Patrol.</t>
    </r>
  </si>
  <si>
    <r>
      <t>**</t>
    </r>
    <r>
      <rPr>
        <b/>
        <i/>
        <sz val="11"/>
        <color rgb="FF202122"/>
        <rFont val="Verdana"/>
        <family val="2"/>
      </rPr>
      <t>Minimum Patrol attendance</t>
    </r>
    <r>
      <rPr>
        <b/>
        <sz val="11"/>
        <color rgb="FF202122"/>
        <rFont val="Verdana"/>
        <family val="2"/>
      </rPr>
      <t xml:space="preserve"> at Patrol activities to qualify for Patrol Star Award must be either 
4 Scouts in a Patrol of 6, 5 Scouts in a Patrol of 7, or 6 Scouts in a Patrol of 8 Scouts.</t>
    </r>
  </si>
  <si>
    <r>
      <t>4.  Patrol in Council</t>
    </r>
    <r>
      <rPr>
        <b/>
        <sz val="11"/>
        <color rgb="FF202122"/>
        <rFont val="Futura Std Condensed"/>
      </rPr>
      <t xml:space="preserve"> 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</si>
  <si>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b/>
        <sz val="11"/>
        <color rgb="FF202122"/>
        <rFont val="Verdana"/>
        <family val="2"/>
      </rPr>
      <t>The Patrol has held at least four Patrol in Council meetings during the period of review. 
    PL in charge and **minimum Patrol attendance required</t>
    </r>
    <r>
      <rPr>
        <sz val="11"/>
        <color rgb="FF202122"/>
        <rFont val="Verdana"/>
        <family val="2"/>
      </rPr>
      <t xml:space="preserve"> (see note under Attendance)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</si>
  <si>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sz val="11"/>
        <color rgb="FF202122"/>
        <rFont val="Verdana"/>
        <family val="2"/>
      </rPr>
      <t>Minutes of the meeting need to be taken and kept on record, 
either electronically, in a PiC meeting file or in a Patrol Logbook.</t>
    </r>
  </si>
  <si>
    <r>
      <t>u</t>
    </r>
    <r>
      <rPr>
        <sz val="7"/>
        <color theme="0"/>
        <rFont val="Times New Roman"/>
        <family val="1"/>
      </rPr>
      <t xml:space="preserve">  </t>
    </r>
    <r>
      <rPr>
        <b/>
        <sz val="11"/>
        <color theme="0"/>
        <rFont val="Verdana"/>
        <family val="2"/>
      </rPr>
      <t xml:space="preserve">Excel Capture: Enter </t>
    </r>
    <r>
      <rPr>
        <b/>
        <i/>
        <sz val="11"/>
        <color theme="0"/>
        <rFont val="Verdana"/>
        <family val="2"/>
      </rPr>
      <t>number</t>
    </r>
    <r>
      <rPr>
        <b/>
        <sz val="11"/>
        <color theme="0"/>
        <rFont val="Verdana"/>
        <family val="2"/>
      </rPr>
      <t xml:space="preserve"> of PiC meetings held.</t>
    </r>
  </si>
  <si>
    <r>
      <t>5.  Patrol Corners</t>
    </r>
    <r>
      <rPr>
        <b/>
        <sz val="11"/>
        <color rgb="FF202122"/>
        <rFont val="Futura Std Condensed"/>
      </rPr>
      <t xml:space="preserve"> 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</si>
  <si>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b/>
        <sz val="11"/>
        <color rgb="FF202122"/>
        <rFont val="Verdana"/>
        <family val="2"/>
      </rPr>
      <t>The Patrol has a clearly defined area for a Patrol Corner / Den at the Troop meeting place.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</si>
  <si>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sz val="11"/>
        <color rgb="FF202122"/>
        <rFont val="Verdana"/>
        <family val="2"/>
      </rPr>
      <t>The Patrol Corner/Box is identified with Patrol insignia and kitted out with Patrol equipment, ropes etc.</t>
    </r>
  </si>
  <si>
    <r>
      <t>u</t>
    </r>
    <r>
      <rPr>
        <sz val="7"/>
        <color theme="0"/>
        <rFont val="Times New Roman"/>
        <family val="1"/>
      </rPr>
      <t xml:space="preserve">  </t>
    </r>
    <r>
      <rPr>
        <b/>
        <sz val="11"/>
        <color theme="0"/>
        <rFont val="Verdana"/>
        <family val="2"/>
      </rPr>
      <t xml:space="preserve">Excel Capture: Enter </t>
    </r>
    <r>
      <rPr>
        <b/>
        <i/>
        <sz val="11"/>
        <color theme="0"/>
        <rFont val="Verdana"/>
        <family val="2"/>
      </rPr>
      <t>Yes</t>
    </r>
    <r>
      <rPr>
        <b/>
        <sz val="11"/>
        <color theme="0"/>
        <rFont val="Verdana"/>
        <family val="2"/>
      </rPr>
      <t xml:space="preserve"> or </t>
    </r>
    <r>
      <rPr>
        <b/>
        <i/>
        <sz val="11"/>
        <color theme="0"/>
        <rFont val="Verdana"/>
        <family val="2"/>
      </rPr>
      <t>No</t>
    </r>
    <r>
      <rPr>
        <sz val="11"/>
        <color theme="0"/>
        <rFont val="Verdana"/>
        <family val="2"/>
      </rPr>
      <t xml:space="preserve"> – either the Patrol has or does not have their own Patrol Corner/Den </t>
    </r>
  </si>
  <si>
    <r>
      <t xml:space="preserve">6.  Patrol Leader Advancement </t>
    </r>
    <r>
      <rPr>
        <b/>
        <sz val="18"/>
        <color rgb="FFFFC000"/>
        <rFont val="Wingdings"/>
        <charset val="2"/>
      </rPr>
      <t>¬</t>
    </r>
  </si>
  <si>
    <r>
      <t xml:space="preserve">¬ Achievement of </t>
    </r>
    <r>
      <rPr>
        <b/>
        <i/>
        <u/>
        <sz val="11"/>
        <color rgb="FF7030A0"/>
        <rFont val="Verdana"/>
        <family val="2"/>
      </rPr>
      <t>any THREE</t>
    </r>
    <r>
      <rPr>
        <i/>
        <sz val="11"/>
        <color rgb="FF7030A0"/>
        <rFont val="Verdana"/>
        <family val="2"/>
        <charset val="2"/>
      </rPr>
      <t xml:space="preserve"> of PL Advancement, APL Advancement, Patrol Members 3 &amp; 4 Advancement, 
    and/or National Challenge Participation criteria are </t>
    </r>
    <r>
      <rPr>
        <b/>
        <i/>
        <sz val="11"/>
        <color rgb="FF7030A0"/>
        <rFont val="Verdana"/>
        <family val="2"/>
      </rPr>
      <t>mandatory</t>
    </r>
    <r>
      <rPr>
        <i/>
        <sz val="11"/>
        <color rgb="FF7030A0"/>
        <rFont val="Verdana"/>
        <family val="2"/>
        <charset val="2"/>
      </rPr>
      <t xml:space="preserve"> to earn a Star Patrol Gold Award.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</si>
  <si>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b/>
        <sz val="11"/>
        <color rgb="FF202122"/>
        <rFont val="Verdana"/>
        <family val="2"/>
      </rPr>
      <t>The PL has First Class (or higher),</t>
    </r>
    <r>
      <rPr>
        <sz val="11"/>
        <color rgb="FF202122"/>
        <rFont val="Verdana"/>
        <family val="2"/>
      </rPr>
      <t xml:space="preserve"> as recorded on Scouts.Digital</t>
    </r>
    <r>
      <rPr>
        <b/>
        <sz val="11"/>
        <color rgb="FF202122"/>
        <rFont val="Verdana"/>
        <family val="2"/>
      </rPr>
      <t>,</t>
    </r>
  </si>
  <si>
    <t xml:space="preserve">    OR has the Discoverer AND has at least three First Class Theme badges.</t>
  </si>
  <si>
    <r>
      <t>u</t>
    </r>
    <r>
      <rPr>
        <sz val="7"/>
        <color theme="0"/>
        <rFont val="Times New Roman"/>
        <family val="1"/>
      </rPr>
      <t xml:space="preserve">  </t>
    </r>
    <r>
      <rPr>
        <b/>
        <sz val="11"/>
        <color theme="0"/>
        <rFont val="Verdana"/>
        <family val="2"/>
      </rPr>
      <t xml:space="preserve">Excel Capture: Enter </t>
    </r>
    <r>
      <rPr>
        <b/>
        <i/>
        <sz val="11"/>
        <color theme="0"/>
        <rFont val="Verdana"/>
        <family val="2"/>
      </rPr>
      <t>Yes</t>
    </r>
    <r>
      <rPr>
        <b/>
        <sz val="11"/>
        <color theme="0"/>
        <rFont val="Verdana"/>
        <family val="2"/>
      </rPr>
      <t xml:space="preserve"> or </t>
    </r>
    <r>
      <rPr>
        <b/>
        <i/>
        <sz val="11"/>
        <color theme="0"/>
        <rFont val="Verdana"/>
        <family val="2"/>
      </rPr>
      <t xml:space="preserve">No </t>
    </r>
    <r>
      <rPr>
        <i/>
        <sz val="11"/>
        <color theme="0"/>
        <rFont val="Verdana"/>
        <family val="2"/>
      </rPr>
      <t>–</t>
    </r>
    <r>
      <rPr>
        <sz val="11"/>
        <color theme="0"/>
        <rFont val="Verdana"/>
        <family val="2"/>
      </rPr>
      <t xml:space="preserve"> PL achieved or not.</t>
    </r>
  </si>
  <si>
    <r>
      <t>7.  Patrol Leader Training</t>
    </r>
    <r>
      <rPr>
        <b/>
        <sz val="11"/>
        <color rgb="FF202122"/>
        <rFont val="Futura Std Condensed"/>
      </rPr>
      <t xml:space="preserve"> 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</si>
  <si>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b/>
        <sz val="11"/>
        <color rgb="FF202122"/>
        <rFont val="Verdana"/>
        <family val="2"/>
      </rPr>
      <t>PL has completed a recognised Leadership Training Course (LDC, PLTC, PLTU).</t>
    </r>
  </si>
  <si>
    <t xml:space="preserve">    OR completed the Leadership requirements in the Personal Development Theme 
    in their current advancement level.</t>
  </si>
  <si>
    <r>
      <t xml:space="preserve">8.  Assistant Patrol Leader Advancement </t>
    </r>
    <r>
      <rPr>
        <b/>
        <sz val="20"/>
        <color rgb="FFFFC000"/>
        <rFont val="Wingdings"/>
        <charset val="2"/>
      </rPr>
      <t>¬</t>
    </r>
  </si>
  <si>
    <r>
      <rPr>
        <sz val="16"/>
        <color rgb="FFFFC000"/>
        <rFont val="Wingdings"/>
        <charset val="2"/>
      </rPr>
      <t>¬</t>
    </r>
    <r>
      <rPr>
        <i/>
        <sz val="11"/>
        <color rgb="FF7030A0"/>
        <rFont val="Verdana"/>
        <family val="2"/>
        <charset val="2"/>
      </rPr>
      <t xml:space="preserve"> Achievement of </t>
    </r>
    <r>
      <rPr>
        <b/>
        <i/>
        <u/>
        <sz val="11"/>
        <color rgb="FF7030A0"/>
        <rFont val="Verdana"/>
        <family val="2"/>
      </rPr>
      <t>any THREE</t>
    </r>
    <r>
      <rPr>
        <i/>
        <sz val="11"/>
        <color rgb="FF7030A0"/>
        <rFont val="Verdana"/>
        <family val="2"/>
        <charset val="2"/>
      </rPr>
      <t xml:space="preserve"> of PL Advancement, </t>
    </r>
    <r>
      <rPr>
        <b/>
        <i/>
        <sz val="11"/>
        <color rgb="FF7030A0"/>
        <rFont val="Verdana"/>
        <family val="2"/>
      </rPr>
      <t>APL Advancement</t>
    </r>
    <r>
      <rPr>
        <i/>
        <sz val="11"/>
        <color rgb="FF7030A0"/>
        <rFont val="Verdana"/>
        <family val="2"/>
        <charset val="2"/>
      </rPr>
      <t xml:space="preserve">, Patrol Members 3 &amp; 4 Advancement,
    and/or National Challenge Participation criteria are </t>
    </r>
    <r>
      <rPr>
        <b/>
        <i/>
        <sz val="11"/>
        <color rgb="FF7030A0"/>
        <rFont val="Verdana"/>
        <family val="2"/>
      </rPr>
      <t>mandatory</t>
    </r>
    <r>
      <rPr>
        <i/>
        <sz val="11"/>
        <color rgb="FF7030A0"/>
        <rFont val="Verdana"/>
        <family val="2"/>
        <charset val="2"/>
      </rPr>
      <t xml:space="preserve"> to earn a Star Patrol Gold Award.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</si>
  <si>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b/>
        <sz val="11"/>
        <color rgb="FF202122"/>
        <rFont val="Verdana"/>
        <family val="2"/>
      </rPr>
      <t>The APL has the Discoverer (or higher),</t>
    </r>
    <r>
      <rPr>
        <sz val="11"/>
        <color rgb="FF202122"/>
        <rFont val="Verdana"/>
        <family val="2"/>
      </rPr>
      <t xml:space="preserve"> as recorded on Scouts.Digital</t>
    </r>
    <r>
      <rPr>
        <b/>
        <sz val="11"/>
        <color rgb="FF202122"/>
        <rFont val="Verdana"/>
        <family val="2"/>
      </rPr>
      <t>,</t>
    </r>
  </si>
  <si>
    <t xml:space="preserve">    OR has the Traveller AND has at least three Discoverer Theme badges.</t>
  </si>
  <si>
    <r>
      <t>u</t>
    </r>
    <r>
      <rPr>
        <sz val="7"/>
        <color theme="0"/>
        <rFont val="Times New Roman"/>
        <family val="1"/>
      </rPr>
      <t xml:space="preserve">  </t>
    </r>
    <r>
      <rPr>
        <b/>
        <sz val="11"/>
        <color theme="0"/>
        <rFont val="Verdana"/>
        <family val="2"/>
      </rPr>
      <t xml:space="preserve">Excel Capture: Enter </t>
    </r>
    <r>
      <rPr>
        <b/>
        <i/>
        <sz val="11"/>
        <color theme="0"/>
        <rFont val="Verdana"/>
        <family val="2"/>
      </rPr>
      <t>Yes</t>
    </r>
    <r>
      <rPr>
        <b/>
        <sz val="11"/>
        <color theme="0"/>
        <rFont val="Verdana"/>
        <family val="2"/>
      </rPr>
      <t xml:space="preserve"> or </t>
    </r>
    <r>
      <rPr>
        <b/>
        <i/>
        <sz val="11"/>
        <color theme="0"/>
        <rFont val="Verdana"/>
        <family val="2"/>
      </rPr>
      <t>No</t>
    </r>
    <r>
      <rPr>
        <i/>
        <sz val="11"/>
        <color theme="0"/>
        <rFont val="Verdana"/>
        <family val="2"/>
      </rPr>
      <t xml:space="preserve"> –</t>
    </r>
    <r>
      <rPr>
        <sz val="11"/>
        <color theme="0"/>
        <rFont val="Verdana"/>
        <family val="2"/>
      </rPr>
      <t xml:space="preserve"> APL achieved or not.</t>
    </r>
  </si>
  <si>
    <r>
      <t>9.  Assistant Patrol Leader Training</t>
    </r>
    <r>
      <rPr>
        <b/>
        <sz val="11"/>
        <color rgb="FF202122"/>
        <rFont val="Futura Std Condensed"/>
      </rPr>
      <t xml:space="preserve"> 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</si>
  <si>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b/>
        <sz val="11"/>
        <color rgb="FF202122"/>
        <rFont val="Verdana"/>
        <family val="2"/>
      </rPr>
      <t>APL has completed a recognised Leadership Training Course (LDC, PLTC, PLTU).</t>
    </r>
  </si>
  <si>
    <r>
      <rPr>
        <b/>
        <sz val="11"/>
        <color theme="0"/>
        <rFont val="Wingdings"/>
        <charset val="2"/>
      </rPr>
      <t>u</t>
    </r>
    <r>
      <rPr>
        <b/>
        <sz val="11"/>
        <color theme="0"/>
        <rFont val="Verdana"/>
        <family val="2"/>
      </rPr>
      <t xml:space="preserve"> Excel Capture: Enter </t>
    </r>
    <r>
      <rPr>
        <b/>
        <i/>
        <sz val="11"/>
        <color theme="0"/>
        <rFont val="Verdana"/>
        <family val="2"/>
      </rPr>
      <t>Yes</t>
    </r>
    <r>
      <rPr>
        <b/>
        <sz val="11"/>
        <color theme="0"/>
        <rFont val="Verdana"/>
        <family val="2"/>
      </rPr>
      <t xml:space="preserve"> or </t>
    </r>
    <r>
      <rPr>
        <b/>
        <i/>
        <sz val="11"/>
        <color theme="0"/>
        <rFont val="Verdana"/>
        <family val="2"/>
      </rPr>
      <t xml:space="preserve">No </t>
    </r>
    <r>
      <rPr>
        <i/>
        <sz val="11"/>
        <color theme="0"/>
        <rFont val="Verdana"/>
        <family val="2"/>
      </rPr>
      <t>–</t>
    </r>
    <r>
      <rPr>
        <sz val="11"/>
        <color theme="0"/>
        <rFont val="Verdana"/>
        <family val="2"/>
      </rPr>
      <t xml:space="preserve"> APL achieved or not.</t>
    </r>
  </si>
  <si>
    <r>
      <t>10.  Patrol Members 3 &amp; 4</t>
    </r>
    <r>
      <rPr>
        <b/>
        <sz val="11"/>
        <color rgb="FF202122"/>
        <rFont val="Futura Std Condensed"/>
      </rPr>
      <t xml:space="preserve"> </t>
    </r>
    <r>
      <rPr>
        <b/>
        <sz val="14"/>
        <color rgb="FF7030A0"/>
        <rFont val="Futura Std Condensed"/>
      </rPr>
      <t xml:space="preserve">Advancement </t>
    </r>
    <r>
      <rPr>
        <b/>
        <sz val="18"/>
        <color rgb="FFFFC000"/>
        <rFont val="Wingdings"/>
        <charset val="2"/>
      </rPr>
      <t>¬</t>
    </r>
  </si>
  <si>
    <r>
      <t xml:space="preserve">¬ Achievement of </t>
    </r>
    <r>
      <rPr>
        <b/>
        <i/>
        <u/>
        <sz val="11"/>
        <color rgb="FF7030A0"/>
        <rFont val="Verdana"/>
        <family val="2"/>
      </rPr>
      <t>any THREE</t>
    </r>
    <r>
      <rPr>
        <i/>
        <sz val="11"/>
        <color rgb="FF7030A0"/>
        <rFont val="Verdana"/>
        <family val="2"/>
        <charset val="2"/>
      </rPr>
      <t xml:space="preserve"> of PL Advancement, APL Advancement, </t>
    </r>
    <r>
      <rPr>
        <b/>
        <i/>
        <sz val="11"/>
        <color rgb="FF7030A0"/>
        <rFont val="Verdana"/>
        <family val="2"/>
      </rPr>
      <t>Patrol Members 3 &amp; 4 Advancemen</t>
    </r>
    <r>
      <rPr>
        <i/>
        <sz val="11"/>
        <color rgb="FF7030A0"/>
        <rFont val="Verdana"/>
        <family val="2"/>
        <charset val="2"/>
      </rPr>
      <t xml:space="preserve">t,
    and/or National Challenge Participation criteria are </t>
    </r>
    <r>
      <rPr>
        <b/>
        <i/>
        <sz val="11"/>
        <color rgb="FF7030A0"/>
        <rFont val="Verdana"/>
        <family val="2"/>
      </rPr>
      <t>mandatory</t>
    </r>
    <r>
      <rPr>
        <i/>
        <sz val="11"/>
        <color rgb="FF7030A0"/>
        <rFont val="Verdana"/>
        <family val="2"/>
        <charset val="2"/>
      </rPr>
      <t xml:space="preserve"> to earn a Star Patrol Gold Award.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</si>
  <si>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b/>
        <sz val="11"/>
        <color rgb="FF202122"/>
        <rFont val="Verdana"/>
        <family val="2"/>
      </rPr>
      <t>Patrol Members 3 &amp; 4 both have the Traveller (or higher),</t>
    </r>
    <r>
      <rPr>
        <sz val="11"/>
        <color rgb="FF202122"/>
        <rFont val="Verdana"/>
        <family val="2"/>
      </rPr>
      <t xml:space="preserve"> as recorded on Scouts.Digital</t>
    </r>
    <r>
      <rPr>
        <b/>
        <sz val="11"/>
        <color rgb="FF202122"/>
        <rFont val="Verdana"/>
        <family val="2"/>
      </rPr>
      <t xml:space="preserve">, </t>
    </r>
  </si>
  <si>
    <t>OR have both earned three Traveller Theme badges.</t>
  </si>
  <si>
    <r>
      <t>u</t>
    </r>
    <r>
      <rPr>
        <sz val="7"/>
        <color theme="0"/>
        <rFont val="Times New Roman"/>
        <family val="1"/>
      </rPr>
      <t xml:space="preserve">  </t>
    </r>
    <r>
      <rPr>
        <b/>
        <sz val="11"/>
        <color theme="0"/>
        <rFont val="Verdana"/>
        <family val="2"/>
      </rPr>
      <t xml:space="preserve">Excel Capture: Enter </t>
    </r>
    <r>
      <rPr>
        <b/>
        <i/>
        <sz val="11"/>
        <color theme="0"/>
        <rFont val="Verdana"/>
        <family val="2"/>
      </rPr>
      <t>Yes</t>
    </r>
    <r>
      <rPr>
        <b/>
        <sz val="11"/>
        <color theme="0"/>
        <rFont val="Verdana"/>
        <family val="2"/>
      </rPr>
      <t xml:space="preserve"> or </t>
    </r>
    <r>
      <rPr>
        <b/>
        <i/>
        <sz val="11"/>
        <color theme="0"/>
        <rFont val="Verdana"/>
        <family val="2"/>
      </rPr>
      <t>No</t>
    </r>
    <r>
      <rPr>
        <i/>
        <sz val="11"/>
        <color theme="0"/>
        <rFont val="Verdana"/>
        <family val="2"/>
      </rPr>
      <t xml:space="preserve"> – </t>
    </r>
    <r>
      <rPr>
        <sz val="11"/>
        <color theme="0"/>
        <rFont val="Verdana"/>
        <family val="2"/>
      </rPr>
      <t>Both Scouts achieved or not.</t>
    </r>
  </si>
  <si>
    <t>11.  Patrol Activities</t>
  </si>
  <si>
    <r>
      <t>u</t>
    </r>
    <r>
      <rPr>
        <sz val="7"/>
        <color rgb="FF7030A0"/>
        <rFont val="Times New Roman"/>
        <family val="1"/>
      </rPr>
      <t xml:space="preserve">  </t>
    </r>
    <r>
      <rPr>
        <b/>
        <sz val="11"/>
        <color rgb="FF202122"/>
        <rFont val="Verdana"/>
        <family val="2"/>
      </rPr>
      <t xml:space="preserve">Number of Patrol Activities held during the period of review 
  </t>
    </r>
    <r>
      <rPr>
        <sz val="11"/>
        <color rgb="FF202122"/>
        <rFont val="Verdana"/>
        <family val="2"/>
      </rPr>
      <t xml:space="preserve">  (not hikes or camps or activities during a Troop meeting)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</si>
  <si>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sz val="11"/>
        <color rgb="FF202122"/>
        <rFont val="Verdana"/>
        <family val="2"/>
      </rPr>
      <t>Must be recorded, with a copy of the permit (if required) and photographs of the activities, 
    either electronically, hardcopy in a file/book, or in a Patrol Logbook, and/or posts on social media.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</si>
  <si>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sz val="11"/>
        <color rgb="FF202122"/>
        <rFont val="Verdana"/>
        <family val="2"/>
      </rPr>
      <t>A minimum of 2 Patrol Activities and **minimum Patrol attendance required (**see note under Attendance).</t>
    </r>
  </si>
  <si>
    <r>
      <t>u</t>
    </r>
    <r>
      <rPr>
        <sz val="7"/>
        <color theme="0"/>
        <rFont val="Times New Roman"/>
        <family val="1"/>
      </rPr>
      <t xml:space="preserve">  </t>
    </r>
    <r>
      <rPr>
        <b/>
        <sz val="11"/>
        <color theme="0"/>
        <rFont val="Verdana"/>
        <family val="2"/>
      </rPr>
      <t xml:space="preserve">Excel Capture: Enter number of Patrol Activities held
   </t>
    </r>
    <r>
      <rPr>
        <sz val="11"/>
        <color theme="0"/>
        <rFont val="Verdana"/>
        <family val="2"/>
      </rPr>
      <t xml:space="preserve"> Permit number(s) to be captured in the comments on the assessment form.</t>
    </r>
    <r>
      <rPr>
        <sz val="11"/>
        <color theme="0"/>
        <rFont val="Wingdings"/>
        <charset val="2"/>
      </rPr>
      <t xml:space="preserve">
</t>
    </r>
  </si>
  <si>
    <t>12.  Patrol Hikes</t>
  </si>
  <si>
    <r>
      <t>u</t>
    </r>
    <r>
      <rPr>
        <sz val="7"/>
        <color rgb="FF7030A0"/>
        <rFont val="Times New Roman"/>
        <family val="1"/>
      </rPr>
      <t xml:space="preserve">  </t>
    </r>
    <r>
      <rPr>
        <b/>
        <sz val="11"/>
        <color rgb="FF202122"/>
        <rFont val="Verdana"/>
        <family val="2"/>
      </rPr>
      <t>Number of Patrol day hikes (minimum 2 hours), overnight hikes (or longer) held 
    during the period of review.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</si>
  <si>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sz val="11"/>
        <color rgb="FF202122"/>
        <rFont val="Verdana"/>
        <family val="2"/>
      </rPr>
      <t>Must be recorded, with a copy of the permit and photographs of the hike(s);
     either electronically, hardcopy in a file/book, or in a Patrol Logbook, and/or posts on social media.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</si>
  <si>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sz val="11"/>
        <color rgb="FF202122"/>
        <rFont val="Verdana"/>
        <family val="2"/>
      </rPr>
      <t>A minimum of 1 Patrol day/overnight hike, PL in charge and **minimum Patrol attendance required 
(**see note under Attendance).</t>
    </r>
  </si>
  <si>
    <r>
      <t>u</t>
    </r>
    <r>
      <rPr>
        <sz val="7"/>
        <color theme="0"/>
        <rFont val="Times New Roman"/>
        <family val="1"/>
      </rPr>
      <t xml:space="preserve">  </t>
    </r>
    <r>
      <rPr>
        <b/>
        <sz val="11"/>
        <color theme="0"/>
        <rFont val="Verdana"/>
        <family val="2"/>
      </rPr>
      <t xml:space="preserve">Excel Capture: Enter </t>
    </r>
    <r>
      <rPr>
        <b/>
        <i/>
        <sz val="11"/>
        <color theme="0"/>
        <rFont val="Verdana"/>
        <family val="2"/>
      </rPr>
      <t>number</t>
    </r>
    <r>
      <rPr>
        <b/>
        <sz val="11"/>
        <color theme="0"/>
        <rFont val="Verdana"/>
        <family val="2"/>
      </rPr>
      <t xml:space="preserve"> of Patrol day/overnight hikes held.
    </t>
    </r>
    <r>
      <rPr>
        <sz val="11"/>
        <color theme="0"/>
        <rFont val="Verdana"/>
        <family val="2"/>
      </rPr>
      <t>Permit number(s) to be captured in the comments on the assessment form.</t>
    </r>
    <r>
      <rPr>
        <sz val="11"/>
        <color theme="0"/>
        <rFont val="Wingdings"/>
        <charset val="2"/>
      </rPr>
      <t xml:space="preserve">
</t>
    </r>
  </si>
  <si>
    <t>13.  Patrol Camping</t>
  </si>
  <si>
    <r>
      <t>u</t>
    </r>
    <r>
      <rPr>
        <sz val="7"/>
        <color rgb="FF7030A0"/>
        <rFont val="Times New Roman"/>
        <family val="1"/>
      </rPr>
      <t xml:space="preserve">  </t>
    </r>
    <r>
      <rPr>
        <b/>
        <sz val="11"/>
        <color rgb="FF202122"/>
        <rFont val="Verdana"/>
        <family val="2"/>
      </rPr>
      <t>Number of Patrol camps, at least overnight (or longer) held during the period of review.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</si>
  <si>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sz val="11"/>
        <color rgb="FF202122"/>
        <rFont val="Verdana"/>
        <family val="2"/>
      </rPr>
      <t>Must be recorded, with a copy of the permit and photographs of the camp(s); 
    either electronically, hardcopy in a file/book, or in a Patrol Logbook, and/or posts on social media.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</si>
  <si>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sz val="11"/>
        <color rgb="FF202122"/>
        <rFont val="Verdana"/>
        <family val="2"/>
      </rPr>
      <t>A minimum of 1 Patrol camp, PL in charge and **minimum Patrol attendance required (**see note under Attendance).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</si>
  <si>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sz val="11"/>
        <color rgb="FF202122"/>
        <rFont val="Verdana"/>
        <family val="2"/>
      </rPr>
      <t xml:space="preserve">NOTE: If the Patrol exceeds two overnight hikes or camps, then the extras smay be credited to Outdoor Activities or 
   Patrol Activities. </t>
    </r>
  </si>
  <si>
    <r>
      <t>u</t>
    </r>
    <r>
      <rPr>
        <sz val="7"/>
        <color theme="0"/>
        <rFont val="Times New Roman"/>
        <family val="1"/>
      </rPr>
      <t xml:space="preserve">  </t>
    </r>
    <r>
      <rPr>
        <b/>
        <sz val="11"/>
        <color theme="0"/>
        <rFont val="Verdana"/>
        <family val="2"/>
      </rPr>
      <t xml:space="preserve">Excel Capture: Enter </t>
    </r>
    <r>
      <rPr>
        <b/>
        <i/>
        <sz val="11"/>
        <color theme="0"/>
        <rFont val="Verdana"/>
        <family val="2"/>
      </rPr>
      <t>number</t>
    </r>
    <r>
      <rPr>
        <b/>
        <sz val="11"/>
        <color theme="0"/>
        <rFont val="Verdana"/>
        <family val="2"/>
      </rPr>
      <t xml:space="preserve"> of overnight Patrol camps held.
    </t>
    </r>
    <r>
      <rPr>
        <sz val="11"/>
        <color theme="0"/>
        <rFont val="Verdana"/>
        <family val="2"/>
      </rPr>
      <t>Permit number(s) to be captured in the comments on the assessment form.</t>
    </r>
    <r>
      <rPr>
        <sz val="11"/>
        <color theme="0"/>
        <rFont val="Wingdings"/>
        <charset val="2"/>
      </rPr>
      <t xml:space="preserve">
</t>
    </r>
  </si>
  <si>
    <t>14.  Patrol Community Service</t>
  </si>
  <si>
    <r>
      <rPr>
        <sz val="18"/>
        <color rgb="FFFFC000"/>
        <rFont val="Wingdings"/>
        <charset val="2"/>
      </rPr>
      <t>¬</t>
    </r>
    <r>
      <rPr>
        <i/>
        <sz val="11"/>
        <color rgb="FF7030A0"/>
        <rFont val="Verdana"/>
        <family val="2"/>
      </rPr>
      <t xml:space="preserve"> Uploading of the </t>
    </r>
    <r>
      <rPr>
        <b/>
        <i/>
        <sz val="11"/>
        <color rgb="FF7030A0"/>
        <rFont val="Verdana"/>
        <family val="2"/>
      </rPr>
      <t>Community Service Project</t>
    </r>
    <r>
      <rPr>
        <i/>
        <sz val="11"/>
        <color rgb="FF7030A0"/>
        <rFont val="Verdana"/>
        <family val="2"/>
      </rPr>
      <t xml:space="preserve"> to the </t>
    </r>
    <r>
      <rPr>
        <b/>
        <i/>
        <sz val="11"/>
        <color rgb="FF7030A0"/>
        <rFont val="Verdana"/>
        <family val="2"/>
      </rPr>
      <t>Scouts for SDGs platform</t>
    </r>
    <r>
      <rPr>
        <i/>
        <sz val="11"/>
        <color rgb="FF7030A0"/>
        <rFont val="Verdana"/>
        <family val="2"/>
      </rPr>
      <t xml:space="preserve"> is </t>
    </r>
    <r>
      <rPr>
        <b/>
        <i/>
        <sz val="11"/>
        <color rgb="FF7030A0"/>
        <rFont val="Verdana"/>
        <family val="2"/>
      </rPr>
      <t>mandatory</t>
    </r>
    <r>
      <rPr>
        <i/>
        <sz val="11"/>
        <color rgb="FF7030A0"/>
        <rFont val="Verdana"/>
        <family val="2"/>
      </rPr>
      <t xml:space="preserve"> 
    to earn a Star Patrol Gold Award.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</si>
  <si>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b/>
        <sz val="11"/>
        <color rgb="FF202122"/>
        <rFont val="Verdana"/>
        <family val="2"/>
      </rPr>
      <t>Number of Scout-hours the Patrol is involved in a Community Service Project during the period of review.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</si>
  <si>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sz val="11"/>
        <color rgb="FF202122"/>
        <rFont val="Verdana"/>
        <family val="2"/>
      </rPr>
      <t>Must be recorded, with a copy of the permit and photographs of the service project(s), 
    either electronically, hardcopy in a file/book, or in a Patrol Logbook, and/or posts on social media.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</si>
  <si>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sz val="11"/>
        <color rgb="FF202122"/>
        <rFont val="Verdana"/>
        <family val="2"/>
      </rPr>
      <t>A minimum of 25 Scout-hours, PL in charge and *minimum Patrol attendance required.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</si>
  <si>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sz val="11"/>
        <color rgb="FF202122"/>
        <rFont val="Verdana"/>
        <family val="2"/>
      </rPr>
      <t>NOTE: Although the community service period is usually completed over a number of weeks/months, 
     the service should be carried out at regular intervals and be meaningful to the community.</t>
    </r>
  </si>
  <si>
    <t xml:space="preserve">    A Springbok Community Service project may be counted.</t>
  </si>
  <si>
    <r>
      <t>u</t>
    </r>
    <r>
      <rPr>
        <sz val="7"/>
        <color theme="0"/>
        <rFont val="Times New Roman"/>
        <family val="1"/>
      </rPr>
      <t xml:space="preserve">  </t>
    </r>
    <r>
      <rPr>
        <b/>
        <sz val="11"/>
        <color theme="0"/>
        <rFont val="Verdana"/>
        <family val="2"/>
      </rPr>
      <t xml:space="preserve">Excel Capture: Enter </t>
    </r>
    <r>
      <rPr>
        <b/>
        <i/>
        <sz val="11"/>
        <color theme="0"/>
        <rFont val="Verdana"/>
        <family val="2"/>
      </rPr>
      <t>number</t>
    </r>
    <r>
      <rPr>
        <b/>
        <sz val="11"/>
        <color theme="0"/>
        <rFont val="Verdana"/>
        <family val="2"/>
      </rPr>
      <t xml:space="preserve"> of Scout-hours worked on the project.
    </t>
    </r>
    <r>
      <rPr>
        <sz val="11"/>
        <color theme="0"/>
        <rFont val="Verdana"/>
        <family val="2"/>
      </rPr>
      <t xml:space="preserve">Permit number(s) AND Link to upload on Scouts for SDGs platform to be captured on the assessment form.
</t>
    </r>
    <r>
      <rPr>
        <sz val="11"/>
        <color theme="0"/>
        <rFont val="Wingdings"/>
        <charset val="2"/>
      </rPr>
      <t xml:space="preserve">
</t>
    </r>
  </si>
  <si>
    <r>
      <t xml:space="preserve">15.  National Challenge </t>
    </r>
    <r>
      <rPr>
        <b/>
        <sz val="18"/>
        <color rgb="FFFFC000"/>
        <rFont val="Wingdings"/>
        <charset val="2"/>
      </rPr>
      <t>¬</t>
    </r>
  </si>
  <si>
    <r>
      <rPr>
        <sz val="16"/>
        <color rgb="FFFFC000"/>
        <rFont val="Wingdings"/>
        <charset val="2"/>
      </rPr>
      <t>¬</t>
    </r>
    <r>
      <rPr>
        <i/>
        <sz val="11"/>
        <color rgb="FF7030A0"/>
        <rFont val="Verdana"/>
        <family val="2"/>
        <charset val="2"/>
      </rPr>
      <t xml:space="preserve"> Achievement of </t>
    </r>
    <r>
      <rPr>
        <b/>
        <i/>
        <u/>
        <sz val="11"/>
        <color rgb="FF7030A0"/>
        <rFont val="Verdana"/>
        <family val="2"/>
      </rPr>
      <t>any THREE</t>
    </r>
    <r>
      <rPr>
        <i/>
        <sz val="11"/>
        <color rgb="FF7030A0"/>
        <rFont val="Verdana"/>
        <family val="2"/>
        <charset val="2"/>
      </rPr>
      <t xml:space="preserve"> of PL Advancement, APL Advancement, Patrol Members 3 &amp; 4 Advancement, 
    and/or </t>
    </r>
    <r>
      <rPr>
        <b/>
        <i/>
        <sz val="11"/>
        <color rgb="FF7030A0"/>
        <rFont val="Verdana"/>
        <family val="2"/>
      </rPr>
      <t xml:space="preserve">National Challenge Participation </t>
    </r>
    <r>
      <rPr>
        <i/>
        <sz val="11"/>
        <color rgb="FF7030A0"/>
        <rFont val="Verdana"/>
        <family val="2"/>
        <charset val="2"/>
      </rPr>
      <t xml:space="preserve">criteria are </t>
    </r>
    <r>
      <rPr>
        <b/>
        <i/>
        <sz val="11"/>
        <color rgb="FF7030A0"/>
        <rFont val="Verdana"/>
        <family val="2"/>
      </rPr>
      <t>mandatory</t>
    </r>
    <r>
      <rPr>
        <i/>
        <sz val="11"/>
        <color rgb="FF7030A0"/>
        <rFont val="Verdana"/>
        <family val="2"/>
        <charset val="2"/>
      </rPr>
      <t xml:space="preserve"> to earn a Star Patrol Gold Award.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</si>
  <si>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b/>
        <sz val="11"/>
        <color rgb="FF202122"/>
        <rFont val="Verdana"/>
        <family val="2"/>
      </rPr>
      <t>Percentage of Scouts that have participated in the annual National Challenge during the period of review.</t>
    </r>
  </si>
  <si>
    <r>
      <t>u</t>
    </r>
    <r>
      <rPr>
        <sz val="7"/>
        <color rgb="FF7030A0"/>
        <rFont val="Times New Roman"/>
        <family val="1"/>
      </rPr>
      <t xml:space="preserve">  </t>
    </r>
    <r>
      <rPr>
        <sz val="11"/>
        <color rgb="FF202122"/>
        <rFont val="Verdana"/>
        <family val="2"/>
      </rPr>
      <t>Minimum of 50% of Scouts in the Patrol to have achieved.</t>
    </r>
  </si>
  <si>
    <r>
      <t>u</t>
    </r>
    <r>
      <rPr>
        <sz val="7"/>
        <color theme="0"/>
        <rFont val="Times New Roman"/>
        <family val="1"/>
      </rPr>
      <t xml:space="preserve">  </t>
    </r>
    <r>
      <rPr>
        <b/>
        <sz val="11"/>
        <color theme="0"/>
        <rFont val="Verdana"/>
        <family val="2"/>
      </rPr>
      <t xml:space="preserve">Excel Capture: Enter </t>
    </r>
    <r>
      <rPr>
        <b/>
        <i/>
        <sz val="11"/>
        <color theme="0"/>
        <rFont val="Verdana"/>
        <family val="2"/>
      </rPr>
      <t>number</t>
    </r>
    <r>
      <rPr>
        <b/>
        <sz val="11"/>
        <color theme="0"/>
        <rFont val="Verdana"/>
        <family val="2"/>
      </rPr>
      <t xml:space="preserve"> of Scouts </t>
    </r>
    <r>
      <rPr>
        <sz val="11"/>
        <color theme="0"/>
        <rFont val="Verdana"/>
        <family val="2"/>
      </rPr>
      <t xml:space="preserve">(not %) </t>
    </r>
    <r>
      <rPr>
        <b/>
        <sz val="11"/>
        <color theme="0"/>
        <rFont val="Verdana"/>
        <family val="2"/>
      </rPr>
      <t>who successfully completed the National Challenge.</t>
    </r>
  </si>
  <si>
    <r>
      <rPr>
        <sz val="11"/>
        <color rgb="FF7030A0"/>
        <rFont val="Wingdings"/>
        <charset val="2"/>
      </rPr>
      <t>u</t>
    </r>
    <r>
      <rPr>
        <sz val="11"/>
        <color rgb="FF202122"/>
        <rFont val="Verdana"/>
        <family val="2"/>
      </rPr>
      <t xml:space="preserve"> NOTE: Number of Scouts in the Patrol in row 13 will automatically calculate 50% in row 48.</t>
    </r>
  </si>
  <si>
    <r>
      <rPr>
        <b/>
        <sz val="12"/>
        <color rgb="FF7030A0"/>
        <rFont val="Verdana"/>
        <family val="2"/>
      </rPr>
      <t>Good luck in achieving the required standards as you strive to achieve the Star Patrol Gold Award!</t>
    </r>
    <r>
      <rPr>
        <b/>
        <sz val="11"/>
        <color rgb="FF7030A0"/>
        <rFont val="Verdana"/>
        <family val="2"/>
      </rPr>
      <t xml:space="preserve"> </t>
    </r>
    <r>
      <rPr>
        <sz val="20"/>
        <color rgb="FFFFC000"/>
        <rFont val="Wingdings"/>
        <charset val="2"/>
      </rPr>
      <t>¬¬¬¬¬¬¬¬¬¬¬¬¬¬¬¬¬¬¬¬¬¬¬¬¬¬¬¬¬¬¬¬¬¬¬¬¬¬¬¬</t>
    </r>
  </si>
  <si>
    <t>Star Patrol Award 2026</t>
  </si>
  <si>
    <t>Scout Troop:</t>
  </si>
  <si>
    <t>1st Hometown Troop</t>
  </si>
  <si>
    <t>Period of Review:</t>
  </si>
  <si>
    <t>Star Patrol Award achievements</t>
  </si>
  <si>
    <t>District:</t>
  </si>
  <si>
    <t>Two Oceans</t>
  </si>
  <si>
    <t>First Review Date:</t>
  </si>
  <si>
    <t>Region:</t>
  </si>
  <si>
    <t>Western Cape</t>
  </si>
  <si>
    <t>Final Review Date:</t>
  </si>
  <si>
    <t>Patrol Name:</t>
  </si>
  <si>
    <t>Lion</t>
  </si>
  <si>
    <t>Patrol Leader Name:</t>
  </si>
  <si>
    <t>Fred Jones</t>
  </si>
  <si>
    <t>Participation:</t>
  </si>
  <si>
    <t>1 to 4</t>
  </si>
  <si>
    <t>disciplines: 6.7%-26.7%</t>
  </si>
  <si>
    <t>Troop Scouter Name:</t>
  </si>
  <si>
    <t>Peter Smith</t>
  </si>
  <si>
    <t>Bronze Award:</t>
  </si>
  <si>
    <t>5 to 8</t>
  </si>
  <si>
    <t>disciplines: 33.3%-53.3%</t>
  </si>
  <si>
    <t>First Review</t>
  </si>
  <si>
    <t>Final Review</t>
  </si>
  <si>
    <t>Scout Group Leader Name:</t>
  </si>
  <si>
    <t>Arnold Jackson</t>
  </si>
  <si>
    <t>Silver Award:</t>
  </si>
  <si>
    <t>9 to 12</t>
  </si>
  <si>
    <t>disciplines: 60.0%-80.0%</t>
  </si>
  <si>
    <t>Number of Scouts in the Patrol:</t>
  </si>
  <si>
    <t>DC / STM Name:</t>
  </si>
  <si>
    <t>George Bradshaw</t>
  </si>
  <si>
    <t>Gold Award:</t>
  </si>
  <si>
    <t>13 to 15</t>
  </si>
  <si>
    <t>disciplines: 86.7%-100%</t>
  </si>
  <si>
    <r>
      <t xml:space="preserve">Goal
</t>
    </r>
    <r>
      <rPr>
        <b/>
        <sz val="12"/>
        <color theme="1"/>
        <rFont val="Futura Std Condensed"/>
        <family val="2"/>
      </rPr>
      <t>Minimum Requirement</t>
    </r>
  </si>
  <si>
    <t>1st Review</t>
  </si>
  <si>
    <t>Comments, Actions to be taken,
Details of Activities, Permit Numbers etc.</t>
  </si>
  <si>
    <t>Score</t>
  </si>
  <si>
    <t>Achieved?</t>
  </si>
  <si>
    <t>Yes / No</t>
  </si>
  <si>
    <t>Number of Scouts</t>
  </si>
  <si>
    <t>Total number of invested Scouts in the Patrol</t>
  </si>
  <si>
    <t>Patrol Responsibilities</t>
  </si>
  <si>
    <t>Every Patrol Member has a specific role and responsibility</t>
  </si>
  <si>
    <t>No</t>
  </si>
  <si>
    <t>Yes</t>
  </si>
  <si>
    <r>
      <t xml:space="preserve">Attendance </t>
    </r>
    <r>
      <rPr>
        <sz val="14"/>
        <color theme="0"/>
        <rFont val="Futura Std Condensed"/>
      </rPr>
      <t>(</t>
    </r>
    <r>
      <rPr>
        <b/>
        <sz val="16"/>
        <color rgb="FFFFC000"/>
        <rFont val="Wingdings"/>
        <charset val="2"/>
      </rPr>
      <t>¬</t>
    </r>
    <r>
      <rPr>
        <sz val="11"/>
        <color theme="0"/>
        <rFont val="Futura Std Condensed"/>
      </rPr>
      <t>mandatory</t>
    </r>
    <r>
      <rPr>
        <sz val="14"/>
        <color theme="0"/>
        <rFont val="Futura Std Condensed"/>
      </rPr>
      <t>)</t>
    </r>
  </si>
  <si>
    <t>Average attendance of the Patrol 
at Patrol and Troop meetings and activities
(% attendance as per attendance register)</t>
  </si>
  <si>
    <t>Patrol In Council</t>
  </si>
  <si>
    <t>The Patrol has held regular Patrol in Council meetings</t>
  </si>
  <si>
    <t>Patrol Corners</t>
  </si>
  <si>
    <t>The Patrol has a clearly defined area for a Patrol Corner 
at the Troop meeting place</t>
  </si>
  <si>
    <r>
      <t>Patrol Leader Advancement</t>
    </r>
    <r>
      <rPr>
        <sz val="14"/>
        <color theme="0"/>
        <rFont val="Futura Std Condensed"/>
      </rPr>
      <t xml:space="preserve">  (</t>
    </r>
    <r>
      <rPr>
        <b/>
        <sz val="16"/>
        <color rgb="FFFFC000"/>
        <rFont val="Wingdings"/>
        <charset val="2"/>
      </rPr>
      <t>¬</t>
    </r>
    <r>
      <rPr>
        <sz val="11"/>
        <color theme="0"/>
        <rFont val="Futura Std Condensed"/>
      </rPr>
      <t>1 of 3</t>
    </r>
    <r>
      <rPr>
        <sz val="14"/>
        <color theme="0"/>
        <rFont val="Futura Std Condensed"/>
      </rPr>
      <t>)</t>
    </r>
  </si>
  <si>
    <t>PL has First Class advancement level (or higher) 
OR has Discoverer advancement level
AND has at least three First Class Theme badges</t>
  </si>
  <si>
    <t>Patrol Leader Training</t>
  </si>
  <si>
    <t>PL has completed a Leadership Training Course
(LDC, PLTC, PLTU) OR completed  appropriate advancement Leadership requirements</t>
  </si>
  <si>
    <r>
      <t>Assistant Patrol Leader Advancement</t>
    </r>
    <r>
      <rPr>
        <sz val="16"/>
        <color theme="1"/>
        <rFont val="Futura Std Condensed"/>
      </rPr>
      <t xml:space="preserve"> </t>
    </r>
    <r>
      <rPr>
        <sz val="14"/>
        <color theme="0"/>
        <rFont val="Futura Std Condensed"/>
      </rPr>
      <t>(</t>
    </r>
    <r>
      <rPr>
        <b/>
        <sz val="16"/>
        <color rgb="FFFFC000"/>
        <rFont val="Wingdings"/>
        <charset val="2"/>
      </rPr>
      <t>¬</t>
    </r>
    <r>
      <rPr>
        <sz val="11"/>
        <color theme="0"/>
        <rFont val="Futura Std Condensed"/>
      </rPr>
      <t>1 of 3</t>
    </r>
    <r>
      <rPr>
        <sz val="14"/>
        <color theme="0"/>
        <rFont val="Futura Std Condensed"/>
      </rPr>
      <t>)</t>
    </r>
  </si>
  <si>
    <t>APL has the Discoverer advancement level (or higher) 
OR has the Traveller advancement level
AND has at least three Discoverer Theme badges</t>
  </si>
  <si>
    <t>Assistant Patrol Leader training</t>
  </si>
  <si>
    <t>APL has completed a Leadership Training Course
(LDC, PLTC, PLTU) OR completed appropriate advancement Leadership requirements</t>
  </si>
  <si>
    <r>
      <t xml:space="preserve">Patrol Members 3 &amp; 4 Advancement </t>
    </r>
    <r>
      <rPr>
        <sz val="14"/>
        <color theme="0"/>
        <rFont val="Futura Std Condensed"/>
      </rPr>
      <t>(</t>
    </r>
    <r>
      <rPr>
        <b/>
        <sz val="16"/>
        <color rgb="FFFFC000"/>
        <rFont val="Wingdings"/>
        <charset val="2"/>
      </rPr>
      <t>¬</t>
    </r>
    <r>
      <rPr>
        <sz val="11"/>
        <color theme="0"/>
        <rFont val="Futura Std Condensed"/>
      </rPr>
      <t>1 of 3</t>
    </r>
    <r>
      <rPr>
        <sz val="14"/>
        <color theme="0"/>
        <rFont val="Futura Std Condensed"/>
      </rPr>
      <t>)</t>
    </r>
  </si>
  <si>
    <t>Patrol Members 3 &amp; 4 both have the Traveller  advancement level (or higher) OR have both earned three Traveller Theme badges</t>
  </si>
  <si>
    <t>Patrol Activities</t>
  </si>
  <si>
    <t>Number of Patrol Activities held 
(Not Patrol hikes or camps or Troop meeting activities)
(Permit number(s) to be captured in the comments column)</t>
  </si>
  <si>
    <t>Patrol Hikes</t>
  </si>
  <si>
    <t>Number of Patrol day hikes (minimum 2 hours), 
overnight hikes (or longer)
(Permit number(s) to be captured in the comments column)</t>
  </si>
  <si>
    <t>Patrol Camping</t>
  </si>
  <si>
    <t>Number of overnight (or longer) Patrol Camps held
(Permit number(s) to be captured in the comments column)</t>
  </si>
  <si>
    <r>
      <t>Patrol Community Service</t>
    </r>
    <r>
      <rPr>
        <sz val="14"/>
        <color theme="0"/>
        <rFont val="Futura Std Condensed"/>
      </rPr>
      <t xml:space="preserve"> (</t>
    </r>
    <r>
      <rPr>
        <sz val="16"/>
        <color rgb="FFFFC000"/>
        <rFont val="Wingdings"/>
        <charset val="2"/>
      </rPr>
      <t>¬</t>
    </r>
    <r>
      <rPr>
        <sz val="11"/>
        <color theme="0"/>
        <rFont val="Futura Std Condensed"/>
      </rPr>
      <t>mandatory</t>
    </r>
    <r>
      <rPr>
        <sz val="14"/>
        <color theme="0"/>
        <rFont val="Futura Std Condensed"/>
      </rPr>
      <t>)</t>
    </r>
  </si>
  <si>
    <t>Number of Scout-hours the Patrol is involved in a 
Community Service Project
(Permit number(s) to be captured in the comments column)</t>
  </si>
  <si>
    <r>
      <t>Community Service Project uploaded on Scouts for SDGs 
platform (</t>
    </r>
    <r>
      <rPr>
        <b/>
        <sz val="10"/>
        <color theme="1"/>
        <rFont val="Verdana"/>
        <family val="2"/>
      </rPr>
      <t>Link</t>
    </r>
    <r>
      <rPr>
        <sz val="10"/>
        <color theme="1"/>
        <rFont val="Verdana"/>
        <family val="2"/>
      </rPr>
      <t xml:space="preserve"> to to be captured in comments column.)</t>
    </r>
  </si>
  <si>
    <r>
      <t xml:space="preserve">National Challenge </t>
    </r>
    <r>
      <rPr>
        <sz val="14"/>
        <color theme="0"/>
        <rFont val="Futura Std Condensed"/>
      </rPr>
      <t>(</t>
    </r>
    <r>
      <rPr>
        <b/>
        <sz val="16"/>
        <color rgb="FFFFC000"/>
        <rFont val="Wingdings"/>
        <charset val="2"/>
      </rPr>
      <t>¬</t>
    </r>
    <r>
      <rPr>
        <sz val="11"/>
        <color theme="0"/>
        <rFont val="Futura Std Condensed"/>
      </rPr>
      <t>1 of 3</t>
    </r>
    <r>
      <rPr>
        <sz val="14"/>
        <color theme="0"/>
        <rFont val="Futura Std Condensed"/>
      </rPr>
      <t>)</t>
    </r>
  </si>
  <si>
    <r>
      <t>Percentage of Scouts that have participated in 
and successfully completed the annual National Challenge
(</t>
    </r>
    <r>
      <rPr>
        <i/>
        <sz val="10"/>
        <color theme="1"/>
        <rFont val="Verdana"/>
        <family val="2"/>
      </rPr>
      <t xml:space="preserve">Enter </t>
    </r>
    <r>
      <rPr>
        <b/>
        <i/>
        <sz val="10"/>
        <color theme="1"/>
        <rFont val="Verdana"/>
        <family val="2"/>
      </rPr>
      <t>number</t>
    </r>
    <r>
      <rPr>
        <i/>
        <sz val="10"/>
        <color theme="1"/>
        <rFont val="Verdana"/>
        <family val="2"/>
      </rPr>
      <t xml:space="preserve"> of Scouts who earned badges</t>
    </r>
    <r>
      <rPr>
        <sz val="10"/>
        <color theme="1"/>
        <rFont val="Verdana"/>
        <family val="2"/>
      </rPr>
      <t>)</t>
    </r>
  </si>
  <si>
    <t xml:space="preserve">Total Star Award Disciplines Achieved :  </t>
  </si>
  <si>
    <t>You're a nation</t>
  </si>
  <si>
    <t xml:space="preserve">Patrol Star Award Achieved :  </t>
  </si>
  <si>
    <r>
      <t>¬</t>
    </r>
    <r>
      <rPr>
        <b/>
        <i/>
        <sz val="11"/>
        <color indexed="8"/>
        <rFont val="Verdana"/>
        <family val="2"/>
      </rPr>
      <t xml:space="preserve">The following mandatory criteria is required to earn a Star Patrol </t>
    </r>
    <r>
      <rPr>
        <b/>
        <sz val="12"/>
        <color rgb="FFFFC000"/>
        <rFont val="Verdana"/>
        <family val="2"/>
      </rPr>
      <t>GOLD</t>
    </r>
    <r>
      <rPr>
        <b/>
        <i/>
        <sz val="11"/>
        <color indexed="8"/>
        <rFont val="Verdana"/>
        <family val="2"/>
      </rPr>
      <t xml:space="preserve"> Award: </t>
    </r>
    <r>
      <rPr>
        <b/>
        <sz val="14"/>
        <color rgb="FFFFC000"/>
        <rFont val="Wingdings"/>
        <charset val="2"/>
      </rPr>
      <t>¬</t>
    </r>
    <r>
      <rPr>
        <b/>
        <i/>
        <sz val="11"/>
        <color indexed="8"/>
        <rFont val="Verdana"/>
        <family val="2"/>
      </rPr>
      <t xml:space="preserve">#3 Attendance and </t>
    </r>
    <r>
      <rPr>
        <b/>
        <sz val="14"/>
        <color rgb="FFFFC000"/>
        <rFont val="Wingdings"/>
        <charset val="2"/>
      </rPr>
      <t>¬</t>
    </r>
    <r>
      <rPr>
        <b/>
        <i/>
        <sz val="11"/>
        <color indexed="8"/>
        <rFont val="Verdana"/>
        <family val="2"/>
      </rPr>
      <t>#14 Community Service Project on Scouts for SDGs;
    and THREE of the following:</t>
    </r>
    <r>
      <rPr>
        <b/>
        <sz val="14"/>
        <color rgb="FFFFC000"/>
        <rFont val="Wingdings"/>
        <charset val="2"/>
      </rPr>
      <t>¬</t>
    </r>
    <r>
      <rPr>
        <b/>
        <i/>
        <sz val="11"/>
        <color indexed="8"/>
        <rFont val="Verdana"/>
        <family val="2"/>
      </rPr>
      <t xml:space="preserve">#6 PL Advancement; </t>
    </r>
    <r>
      <rPr>
        <b/>
        <sz val="14"/>
        <color rgb="FFFFC000"/>
        <rFont val="Wingdings"/>
        <charset val="2"/>
      </rPr>
      <t>¬</t>
    </r>
    <r>
      <rPr>
        <b/>
        <i/>
        <sz val="11"/>
        <color indexed="8"/>
        <rFont val="Verdana"/>
        <family val="2"/>
      </rPr>
      <t xml:space="preserve">#8 APL Advancement; </t>
    </r>
    <r>
      <rPr>
        <b/>
        <sz val="14"/>
        <color rgb="FFFFC000"/>
        <rFont val="Wingdings"/>
        <charset val="2"/>
      </rPr>
      <t>¬</t>
    </r>
    <r>
      <rPr>
        <b/>
        <i/>
        <sz val="11"/>
        <color indexed="8"/>
        <rFont val="Verdana"/>
        <family val="2"/>
      </rPr>
      <t xml:space="preserve">#10 Members 3&amp;4 Advancement; </t>
    </r>
    <r>
      <rPr>
        <b/>
        <sz val="14"/>
        <color rgb="FFFFC000"/>
        <rFont val="Wingdings"/>
        <charset val="2"/>
      </rPr>
      <t>¬</t>
    </r>
    <r>
      <rPr>
        <b/>
        <i/>
        <sz val="11"/>
        <color indexed="8"/>
        <rFont val="Verdana"/>
        <family val="2"/>
      </rPr>
      <t>#15 National Challenge Participation</t>
    </r>
  </si>
  <si>
    <t>In keeping with the first Scout Law, we declare that the above information is a true and correct representation of the current status of our Patrol 
in respect of achievement of the minimum standards required to achieve a Star Patrol Award.</t>
  </si>
  <si>
    <t>Signed:</t>
  </si>
  <si>
    <t>Patrol Leader</t>
  </si>
  <si>
    <t>Troop Scouter</t>
  </si>
  <si>
    <t>SCOUTS South Africa : Star Patrol Award 2026 - Assessment Sheet v1 202605</t>
  </si>
  <si>
    <t>Patrol has recruited 2 new members and 1 Cub since the first review</t>
  </si>
  <si>
    <t>All members now have specific jobs to do</t>
  </si>
  <si>
    <t>Johnny &amp; Brent were not attending - spoken to them</t>
  </si>
  <si>
    <t>PIC meetings have improved and are a lot more fun
Need to have PIC meetings more regularly.</t>
  </si>
  <si>
    <t>New Patrol corners built by the Group Committee
Still need some ropes and other equipment</t>
  </si>
  <si>
    <t>Fred - Springbok</t>
  </si>
  <si>
    <t>33rd Gilqua PLTU - March 2026</t>
  </si>
  <si>
    <t>Harry will attend PLTU in 2027</t>
  </si>
  <si>
    <t>Number of Patrol Activities held 
(Not Patrol hikes or camps or Troop meeting activities)</t>
  </si>
  <si>
    <t>Permit # 1369 - Putt Putt 27/3/26
Permit # 2445 - Visit to Aquarium 12/9/26</t>
  </si>
  <si>
    <t>Number of Patrol day hikes (minimum 2 hours), 
overnight hikes (or longer)</t>
  </si>
  <si>
    <t>Permit # 6789 - Plattekloof Gorge, Table Mountain 18/4/26</t>
  </si>
  <si>
    <t>Number of overnight (or longer) Patrol Camps held</t>
  </si>
  <si>
    <t>Permit # 2468 - Winter Camp Appleton 27/6 - 2/7/26
Permit # 3579 - Hawequas 23/10 - 24/10/26</t>
  </si>
  <si>
    <t>https://sdgs.scout.org/project/hermanus-scouts-make-220-meals-homeless</t>
  </si>
  <si>
    <t>Plan to have all Patrol members achieve this next year</t>
  </si>
  <si>
    <r>
      <rPr>
        <b/>
        <sz val="18"/>
        <color rgb="FFFFC000"/>
        <rFont val="Wingdings"/>
        <charset val="2"/>
      </rPr>
      <t>¬</t>
    </r>
    <r>
      <rPr>
        <b/>
        <i/>
        <sz val="11"/>
        <color indexed="8"/>
        <rFont val="Verdana"/>
        <family val="2"/>
      </rPr>
      <t xml:space="preserve">The following mandatory criteria is required to earn a Star Patrol </t>
    </r>
    <r>
      <rPr>
        <b/>
        <sz val="12"/>
        <color rgb="FFFFC000"/>
        <rFont val="Verdana"/>
        <family val="2"/>
      </rPr>
      <t>GOLD</t>
    </r>
    <r>
      <rPr>
        <b/>
        <i/>
        <sz val="11"/>
        <color indexed="8"/>
        <rFont val="Verdana"/>
        <family val="2"/>
      </rPr>
      <t xml:space="preserve"> Award:</t>
    </r>
    <r>
      <rPr>
        <b/>
        <sz val="14"/>
        <color rgb="FFFFC000"/>
        <rFont val="Wingdings"/>
        <charset val="2"/>
      </rPr>
      <t>¬</t>
    </r>
    <r>
      <rPr>
        <b/>
        <i/>
        <sz val="11"/>
        <color indexed="8"/>
        <rFont val="Verdana"/>
        <family val="2"/>
      </rPr>
      <t xml:space="preserve">#3 Attendance and </t>
    </r>
    <r>
      <rPr>
        <b/>
        <sz val="14"/>
        <color rgb="FFFFC000"/>
        <rFont val="Wingdings"/>
        <charset val="2"/>
      </rPr>
      <t>¬</t>
    </r>
    <r>
      <rPr>
        <b/>
        <i/>
        <sz val="11"/>
        <color indexed="8"/>
        <rFont val="Verdana"/>
        <family val="2"/>
      </rPr>
      <t>#14 Community Service Project on Scouts for SDGs;
    and THREE of the following:</t>
    </r>
    <r>
      <rPr>
        <b/>
        <sz val="14"/>
        <color rgb="FFFFC000"/>
        <rFont val="Wingdings"/>
        <charset val="2"/>
      </rPr>
      <t>¬</t>
    </r>
    <r>
      <rPr>
        <b/>
        <i/>
        <sz val="11"/>
        <color indexed="8"/>
        <rFont val="Verdana"/>
        <family val="2"/>
      </rPr>
      <t>#6 PL Advancement;</t>
    </r>
    <r>
      <rPr>
        <b/>
        <sz val="14"/>
        <color rgb="FFFFC000"/>
        <rFont val="Wingdings"/>
        <charset val="2"/>
      </rPr>
      <t>¬</t>
    </r>
    <r>
      <rPr>
        <b/>
        <i/>
        <sz val="11"/>
        <color indexed="8"/>
        <rFont val="Verdana"/>
        <family val="2"/>
      </rPr>
      <t>#8 APL Advancement;</t>
    </r>
    <r>
      <rPr>
        <b/>
        <sz val="14"/>
        <color rgb="FFFFC000"/>
        <rFont val="Wingdings"/>
        <charset val="2"/>
      </rPr>
      <t>¬</t>
    </r>
    <r>
      <rPr>
        <b/>
        <i/>
        <sz val="11"/>
        <color indexed="8"/>
        <rFont val="Verdana"/>
        <family val="2"/>
      </rPr>
      <t>#10 Members 3&amp;4 Advancement;</t>
    </r>
    <r>
      <rPr>
        <b/>
        <sz val="14"/>
        <color rgb="FFFFC000"/>
        <rFont val="Wingdings"/>
        <charset val="2"/>
      </rPr>
      <t>¬</t>
    </r>
    <r>
      <rPr>
        <b/>
        <i/>
        <sz val="11"/>
        <color indexed="8"/>
        <rFont val="Verdana"/>
        <family val="2"/>
      </rPr>
      <t>#15 National Challenge Participation</t>
    </r>
  </si>
  <si>
    <t xml:space="preserve">Star Patrol Award 2023 Changes vs. 2022 </t>
  </si>
  <si>
    <t>1 January - 31 December 2023</t>
  </si>
  <si>
    <t>1 to 5</t>
  </si>
  <si>
    <t>disciplines achieved</t>
  </si>
  <si>
    <t>6 to 8</t>
  </si>
  <si>
    <t>9 to 11</t>
  </si>
  <si>
    <t># Scouts in the Patrol:</t>
  </si>
  <si>
    <t>12 to 15</t>
  </si>
  <si>
    <t>2023 Star Patrol Requirements vs. 2022</t>
  </si>
  <si>
    <t>Total number of Scouts in the Patrol</t>
  </si>
  <si>
    <t>No change</t>
  </si>
  <si>
    <t>Every Patrol Member has a specific 
role and responsibility</t>
  </si>
  <si>
    <t>Attendance</t>
  </si>
  <si>
    <t>Average attendance of the Patrol at Patrol and Troop meetings and activities for the period of review</t>
  </si>
  <si>
    <t>The Patrol has held regular Patrol in Council meetings during the period of review</t>
  </si>
  <si>
    <t>The Patrol has a clearly defined area 
for a Patrol Corner at the Troop meeting place</t>
  </si>
  <si>
    <t>Patrol Leader Advancement</t>
  </si>
  <si>
    <t>PL has First Class (or higher) 
OR has the Discoverer AND has at least three Theme badges</t>
  </si>
  <si>
    <t>PL has First Class (or higher) 
OR has the Discoverer AND earned three First Class Theme badges during the period of review</t>
  </si>
  <si>
    <t>PL has completed a Leadership Training Course
(LDC, PLTC, PLTU) OR completed appropriate advancement Leadership requirements</t>
  </si>
  <si>
    <t>Assistant Patrol Leader Advancement</t>
  </si>
  <si>
    <t>APL has the Discoverer (or higher) 
OR has the Traveller AND 
has at least three Discoverer Theme badges</t>
  </si>
  <si>
    <t>APL has the Discoverer (or higher) 
OR has the Traveller AND earned three Discoverer Theme badges during the period of review</t>
  </si>
  <si>
    <t>Patrol Members 3 &amp; 4 Advancement</t>
  </si>
  <si>
    <t>Patrol Members 3 &amp; 4 both have the Traveller (or higher) 
OR have both earned three Theme badges</t>
  </si>
  <si>
    <t xml:space="preserve">Patrol Members 3 &amp; 4 both have the Traveller (or higher) 
OR have both earned three Theme badges
during the period of review </t>
  </si>
  <si>
    <t>Number of Patrol Activities held during the period of review (not hikes or camps or Troop meeting activities)</t>
  </si>
  <si>
    <t>Number of Patrol day hikes (minimum 2 hours), overnight hikes (or longer) 
held during the period of review</t>
  </si>
  <si>
    <t>Number of Patrol camps, at least overnight (or longer) held during the period of review</t>
  </si>
  <si>
    <t>Patrol Community Service</t>
  </si>
  <si>
    <t>Number of Scout-hours the Patrol is involved in a Community Service Project during the period of review</t>
  </si>
  <si>
    <t>National Challenge</t>
  </si>
  <si>
    <t>Percentage of Scouts that have earned Sustainable Development Goal (SDG) / National Challenge badges.</t>
  </si>
  <si>
    <t>Change from 30% to 50%</t>
  </si>
  <si>
    <t>Scout Group Leader</t>
  </si>
  <si>
    <t>Star Patrol Award 2024 Changes vs. 2023</t>
  </si>
  <si>
    <t>2024 Star Patrol Requirements vs. 2023</t>
  </si>
  <si>
    <t>Attendance *</t>
  </si>
  <si>
    <t>65% Average attendance of the Patrol at Patrol and Troop meetings and activities for the period of review</t>
  </si>
  <si>
    <t xml:space="preserve">* Achievement of the Attendance criteria is mandatory 
to earn a Star Patrol Gold Award. </t>
  </si>
  <si>
    <t>The Patrol has a clearly defined area for a Patrol Corner at the Troop meeting place and the Patrol Corner/Box is identified with Patrol insignia and kitted out with Patrol equipment.</t>
  </si>
  <si>
    <t>Patrol Leader Advancement *</t>
  </si>
  <si>
    <t>PL has First Class (or higher) 
OR has the Discoverer AND has at least three First Class 
Theme badges</t>
  </si>
  <si>
    <t>* Achievement of any TWO of PL Advancement, APL Advancement and/or Patrol Members 3 &amp; 4 Advancement criteria are mandatory to earn a Star Patrol Gold Award.</t>
  </si>
  <si>
    <t>Assistant Patrol Leader Advancement *</t>
  </si>
  <si>
    <t>Patrol Members 3 &amp; 4 Advancement *</t>
  </si>
  <si>
    <t>Patrol Members 3 &amp; 4 both have the Traveller (or higher) 
OR have both earned three Traveller Theme badges</t>
  </si>
  <si>
    <t>*The following mandatory criteria is required to earn a Star Patrol GOLD Award:
 #3 Attendance; and TWO of the following: #6 PL Advancement; #8 APL Advancement; #10 Members 3&amp;4 Advancement</t>
  </si>
  <si>
    <t>1 January-31 December 2026</t>
  </si>
  <si>
    <t>Bronze Award</t>
  </si>
  <si>
    <t>Silver Award</t>
  </si>
  <si>
    <t>Harry - Traveller and only 2 theme badges :(</t>
  </si>
  <si>
    <t xml:space="preserve">Greg - Patrol # 3 still to complete 1 theme badge
Kyle - Patrol # 4 has achieved
</t>
  </si>
  <si>
    <t>Permit # 8765 - 40 hours - Homeless Night Shelter
June 2026, Fred's Springbok project</t>
  </si>
  <si>
    <t>Need to focus more on advancement - missed Gold because mandatory advancement criteria not met.</t>
  </si>
  <si>
    <r>
      <t>Please also look at the spreadsheet '</t>
    </r>
    <r>
      <rPr>
        <i/>
        <sz val="11"/>
        <color rgb="FF202122"/>
        <rFont val="Verdana"/>
        <family val="2"/>
      </rPr>
      <t>Example - Completed Sheet</t>
    </r>
    <r>
      <rPr>
        <sz val="11"/>
        <color rgb="FF202122"/>
        <rFont val="Verdana"/>
        <family val="2"/>
      </rPr>
      <t>' befoere you complete your Star Patrol assesment sheet.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</si>
</sst>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C09]dd\ mmmm\ yyyy;@"/>
    <numFmt numFmtId="165" formatCode="0;\-0;;@"/>
  </numFmts>
  <fonts count="88"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1"/>
      <color theme="1"/>
      <name val="Verdana"/>
      <family val="2"/>
    </font>
    <font>
      <u/>
      <sz val="16"/>
      <color theme="1"/>
      <name val="Verdana"/>
      <family val="2"/>
    </font>
    <font>
      <b/>
      <sz val="10"/>
      <color theme="1"/>
      <name val="Verdana"/>
      <family val="2"/>
    </font>
    <font>
      <i/>
      <sz val="11"/>
      <color theme="1"/>
      <name val="Verdana"/>
      <family val="2"/>
    </font>
    <font>
      <b/>
      <sz val="12"/>
      <color theme="1"/>
      <name val="Verdana"/>
      <family val="2"/>
    </font>
    <font>
      <sz val="12"/>
      <color theme="1"/>
      <name val="Verdana"/>
      <family val="2"/>
    </font>
    <font>
      <sz val="1"/>
      <color theme="0"/>
      <name val="Verdana"/>
      <family val="2"/>
    </font>
    <font>
      <sz val="10"/>
      <color theme="1"/>
      <name val="Verdana"/>
      <family val="2"/>
    </font>
    <font>
      <b/>
      <sz val="11"/>
      <name val="Verdana"/>
      <family val="2"/>
    </font>
    <font>
      <u/>
      <sz val="11"/>
      <color theme="1"/>
      <name val="Verdana"/>
      <family val="2"/>
    </font>
    <font>
      <sz val="11"/>
      <color rgb="FF000000"/>
      <name val="Verdana"/>
      <family val="2"/>
    </font>
    <font>
      <i/>
      <sz val="10"/>
      <color theme="1"/>
      <name val="Verdana"/>
      <family val="2"/>
    </font>
    <font>
      <sz val="10"/>
      <name val="Verdana"/>
      <family val="2"/>
    </font>
    <font>
      <b/>
      <sz val="11"/>
      <color theme="0"/>
      <name val="Verdana"/>
      <family val="2"/>
    </font>
    <font>
      <b/>
      <i/>
      <sz val="11"/>
      <color theme="1"/>
      <name val="Verdana"/>
      <family val="2"/>
    </font>
    <font>
      <b/>
      <sz val="12"/>
      <color theme="1"/>
      <name val="AG Stencil"/>
    </font>
    <font>
      <b/>
      <sz val="11"/>
      <color theme="1"/>
      <name val="AG Stencil"/>
    </font>
    <font>
      <b/>
      <sz val="10"/>
      <color theme="1"/>
      <name val="AG Stencil"/>
    </font>
    <font>
      <b/>
      <sz val="14"/>
      <color theme="1"/>
      <name val="AG Stencil"/>
    </font>
    <font>
      <b/>
      <sz val="32"/>
      <name val="AG Stencil"/>
    </font>
    <font>
      <b/>
      <sz val="10"/>
      <name val="Verdana"/>
      <family val="2"/>
    </font>
    <font>
      <b/>
      <u/>
      <sz val="11"/>
      <color theme="1"/>
      <name val="Verdana"/>
      <family val="2"/>
    </font>
    <font>
      <b/>
      <i/>
      <sz val="10"/>
      <color theme="1"/>
      <name val="Verdana"/>
      <family val="2"/>
    </font>
    <font>
      <sz val="11"/>
      <color rgb="FF7030A0"/>
      <name val="Wingdings"/>
      <charset val="2"/>
    </font>
    <font>
      <sz val="7"/>
      <color rgb="FF7030A0"/>
      <name val="Times New Roman"/>
      <family val="1"/>
    </font>
    <font>
      <b/>
      <sz val="11"/>
      <color rgb="FF202122"/>
      <name val="Verdana"/>
      <family val="2"/>
    </font>
    <font>
      <sz val="11"/>
      <color rgb="FF202122"/>
      <name val="Verdana"/>
      <family val="2"/>
    </font>
    <font>
      <b/>
      <i/>
      <sz val="11"/>
      <color rgb="FF202122"/>
      <name val="Verdana"/>
      <family val="2"/>
    </font>
    <font>
      <i/>
      <sz val="11"/>
      <color rgb="FF202122"/>
      <name val="Verdana"/>
      <family val="2"/>
    </font>
    <font>
      <sz val="18"/>
      <color rgb="FF7030A0"/>
      <name val="Futura Std Condensed"/>
      <family val="2"/>
    </font>
    <font>
      <b/>
      <sz val="32"/>
      <name val="Futura Std Condensed"/>
      <family val="2"/>
    </font>
    <font>
      <b/>
      <sz val="12"/>
      <color theme="1"/>
      <name val="Futura Std Condensed"/>
      <family val="2"/>
    </font>
    <font>
      <b/>
      <sz val="14"/>
      <color theme="1"/>
      <name val="Futura Std Condensed"/>
      <family val="2"/>
    </font>
    <font>
      <b/>
      <sz val="16"/>
      <color theme="1"/>
      <name val="Futura Std Condensed"/>
      <family val="2"/>
    </font>
    <font>
      <b/>
      <sz val="14"/>
      <color theme="1"/>
      <name val="Futura Std Condensed"/>
    </font>
    <font>
      <b/>
      <sz val="14"/>
      <name val="Futura Std Condensed"/>
    </font>
    <font>
      <b/>
      <i/>
      <sz val="11"/>
      <color rgb="FF7030A0"/>
      <name val="Verdana"/>
      <family val="2"/>
    </font>
    <font>
      <i/>
      <sz val="11"/>
      <color rgb="FF7030A0"/>
      <name val="Verdana"/>
      <family val="2"/>
    </font>
    <font>
      <i/>
      <sz val="11"/>
      <color indexed="8"/>
      <name val="Verdana"/>
      <family val="2"/>
    </font>
    <font>
      <b/>
      <sz val="30"/>
      <name val="Futura Std Condensed"/>
      <family val="2"/>
    </font>
    <font>
      <b/>
      <i/>
      <sz val="11"/>
      <color indexed="8"/>
      <name val="Verdana"/>
      <family val="2"/>
    </font>
    <font>
      <b/>
      <sz val="14"/>
      <name val="Futura Std Condensed"/>
      <family val="2"/>
    </font>
    <font>
      <sz val="11"/>
      <name val="Verdana"/>
      <family val="2"/>
    </font>
    <font>
      <sz val="11"/>
      <color theme="0"/>
      <name val="Verdana"/>
      <family val="2"/>
    </font>
    <font>
      <u/>
      <sz val="11"/>
      <color theme="10"/>
      <name val="Calibri"/>
      <family val="2"/>
      <scheme val="minor"/>
    </font>
    <font>
      <sz val="16"/>
      <color rgb="FFFFC000"/>
      <name val="Wingdings"/>
      <charset val="2"/>
    </font>
    <font>
      <sz val="18"/>
      <color rgb="FFFFC000"/>
      <name val="Wingdings"/>
      <charset val="2"/>
    </font>
    <font>
      <b/>
      <sz val="18"/>
      <color rgb="FFFFC000"/>
      <name val="Wingdings"/>
      <charset val="2"/>
    </font>
    <font>
      <i/>
      <sz val="11"/>
      <color rgb="FF7030A0"/>
      <name val="Verdana"/>
      <family val="2"/>
      <charset val="2"/>
    </font>
    <font>
      <sz val="11"/>
      <color theme="0"/>
      <name val="Wingdings"/>
      <charset val="2"/>
    </font>
    <font>
      <sz val="7"/>
      <color theme="0"/>
      <name val="Times New Roman"/>
      <family val="1"/>
    </font>
    <font>
      <b/>
      <i/>
      <sz val="11"/>
      <color theme="0"/>
      <name val="Verdana"/>
      <family val="2"/>
    </font>
    <font>
      <b/>
      <sz val="14"/>
      <color rgb="FF7030A0"/>
      <name val="Futura Std Condensed"/>
      <family val="2"/>
    </font>
    <font>
      <b/>
      <sz val="14"/>
      <color rgb="FF7030A0"/>
      <name val="Futura Std Condensed"/>
    </font>
    <font>
      <b/>
      <sz val="11"/>
      <color rgb="FF202122"/>
      <name val="Futura Std Condensed"/>
    </font>
    <font>
      <b/>
      <sz val="16"/>
      <color rgb="FFFFC000"/>
      <name val="Wingdings"/>
      <charset val="2"/>
    </font>
    <font>
      <b/>
      <sz val="14"/>
      <color rgb="FFFFC000"/>
      <name val="Wingdings"/>
      <charset val="2"/>
    </font>
    <font>
      <i/>
      <sz val="11"/>
      <color theme="0"/>
      <name val="Verdana"/>
      <family val="2"/>
    </font>
    <font>
      <b/>
      <sz val="20"/>
      <color rgb="FFFFC000"/>
      <name val="Wingdings"/>
      <charset val="2"/>
    </font>
    <font>
      <b/>
      <sz val="11"/>
      <color theme="0"/>
      <name val="Verdana"/>
      <family val="2"/>
      <charset val="2"/>
    </font>
    <font>
      <b/>
      <sz val="11"/>
      <color theme="0"/>
      <name val="Wingdings"/>
      <charset val="2"/>
    </font>
    <font>
      <sz val="11"/>
      <color rgb="FF202122"/>
      <name val="Verdana"/>
      <family val="2"/>
      <charset val="2"/>
    </font>
    <font>
      <sz val="20"/>
      <color rgb="FFFFC000"/>
      <name val="Wingdings"/>
      <charset val="2"/>
    </font>
    <font>
      <b/>
      <sz val="14"/>
      <color theme="0"/>
      <name val="Futura Std Condensed"/>
      <family val="2"/>
    </font>
    <font>
      <b/>
      <sz val="12"/>
      <color theme="1"/>
      <name val="Futura Std Condensed"/>
    </font>
    <font>
      <b/>
      <sz val="14"/>
      <color theme="0"/>
      <name val="Futura Std Condensed"/>
    </font>
    <font>
      <b/>
      <i/>
      <u/>
      <sz val="11"/>
      <color rgb="FF7030A0"/>
      <name val="Verdana"/>
      <family val="2"/>
    </font>
    <font>
      <sz val="14"/>
      <color theme="0"/>
      <name val="Futura Std Condensed"/>
    </font>
    <font>
      <sz val="16"/>
      <color theme="1"/>
      <name val="Futura Std Condensed"/>
    </font>
    <font>
      <sz val="11"/>
      <color theme="0"/>
      <name val="Futura Std Condensed"/>
    </font>
    <font>
      <b/>
      <u/>
      <sz val="12"/>
      <color rgb="FF7030A0"/>
      <name val="Verdana"/>
      <family val="2"/>
    </font>
    <font>
      <sz val="72"/>
      <color rgb="FFFF0000"/>
      <name val="Wingdings"/>
      <charset val="2"/>
    </font>
    <font>
      <sz val="36"/>
      <color rgb="FFFF0000"/>
      <name val="Wingdings"/>
      <charset val="2"/>
    </font>
    <font>
      <b/>
      <sz val="12"/>
      <color rgb="FFFFC000"/>
      <name val="Verdana"/>
      <family val="2"/>
    </font>
    <font>
      <b/>
      <sz val="11"/>
      <color rgb="FFFFC000"/>
      <name val="Verdana"/>
      <family val="2"/>
    </font>
    <font>
      <sz val="14"/>
      <color rgb="FFFFC000"/>
      <name val="Wingdings"/>
      <charset val="2"/>
    </font>
    <font>
      <b/>
      <sz val="11"/>
      <color rgb="FF7030A0"/>
      <name val="Verdana"/>
      <family val="2"/>
    </font>
    <font>
      <sz val="14"/>
      <color rgb="FFFFC000"/>
      <name val="Verdana"/>
      <family val="2"/>
    </font>
    <font>
      <u/>
      <sz val="10"/>
      <color theme="10"/>
      <name val="Verdana"/>
      <family val="2"/>
    </font>
    <font>
      <i/>
      <sz val="10"/>
      <color theme="1"/>
      <name val="Verdana"/>
      <family val="2"/>
      <charset val="2"/>
    </font>
    <font>
      <b/>
      <sz val="12"/>
      <color rgb="FF7030A0"/>
      <name val="Verdana"/>
      <family val="2"/>
    </font>
    <font>
      <b/>
      <sz val="18"/>
      <color rgb="FF7030A0"/>
      <name val="Futura Std Condensed"/>
      <family val="2"/>
    </font>
    <font>
      <i/>
      <sz val="10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rgb="FF0061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4659260841701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4659260841701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4.9989318521683403E-2"/>
      </right>
      <top style="thin">
        <color theme="0" tint="-0.249977111117893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249977111117893"/>
      </top>
      <bottom/>
      <diagonal/>
    </border>
    <border>
      <left style="thin">
        <color theme="0" tint="-4.9989318521683403E-2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4.9989318521683403E-2"/>
      </right>
      <top/>
      <bottom style="thin">
        <color theme="0" tint="-0.249977111117893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0.249977111117893"/>
      </bottom>
      <diagonal/>
    </border>
    <border>
      <left style="thin">
        <color theme="0" tint="-4.9989318521683403E-2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14996795556505021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4659260841701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49" fillId="0" borderId="0" applyNumberFormat="0" applyFill="0" applyBorder="0" applyAlignment="0" applyProtection="0"/>
  </cellStyleXfs>
  <cellXfs count="379">
    <xf numFmtId="0" fontId="0" fillId="0" borderId="0" xfId="0"/>
    <xf numFmtId="0" fontId="4" fillId="3" borderId="0" xfId="0" applyFont="1" applyFill="1"/>
    <xf numFmtId="0" fontId="10" fillId="3" borderId="0" xfId="0" applyFont="1" applyFill="1"/>
    <xf numFmtId="0" fontId="5" fillId="0" borderId="0" xfId="0" applyFont="1"/>
    <xf numFmtId="0" fontId="5" fillId="0" borderId="1" xfId="0" applyFont="1" applyBorder="1" applyAlignment="1">
      <alignment horizontal="center" vertical="center"/>
    </xf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4" fillId="3" borderId="0" xfId="0" applyFont="1" applyFill="1" applyAlignment="1">
      <alignment horizontal="center"/>
    </xf>
    <xf numFmtId="0" fontId="5" fillId="0" borderId="1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3" fillId="4" borderId="1" xfId="0" applyFont="1" applyFill="1" applyBorder="1" applyAlignment="1" applyProtection="1">
      <alignment horizontal="center" vertical="center"/>
      <protection locked="0"/>
    </xf>
    <xf numFmtId="0" fontId="13" fillId="4" borderId="1" xfId="1" applyNumberFormat="1" applyFont="1" applyFill="1" applyBorder="1" applyAlignment="1" applyProtection="1">
      <alignment horizontal="center" vertical="center"/>
      <protection locked="0"/>
    </xf>
    <xf numFmtId="0" fontId="5" fillId="0" borderId="6" xfId="0" applyFont="1" applyBorder="1" applyAlignment="1">
      <alignment horizontal="center" vertical="center"/>
    </xf>
    <xf numFmtId="0" fontId="10" fillId="0" borderId="0" xfId="0" applyFont="1" applyAlignment="1">
      <alignment vertical="top"/>
    </xf>
    <xf numFmtId="0" fontId="7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12" fillId="0" borderId="0" xfId="0" applyFont="1"/>
    <xf numFmtId="0" fontId="12" fillId="3" borderId="0" xfId="0" applyFont="1" applyFill="1"/>
    <xf numFmtId="0" fontId="17" fillId="2" borderId="0" xfId="0" applyFont="1" applyFill="1"/>
    <xf numFmtId="0" fontId="17" fillId="0" borderId="0" xfId="0" applyFont="1"/>
    <xf numFmtId="0" fontId="5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4" fillId="3" borderId="0" xfId="0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5" fillId="4" borderId="5" xfId="0" applyFont="1" applyFill="1" applyBorder="1" applyAlignment="1">
      <alignment horizontal="right" vertical="center"/>
    </xf>
    <xf numFmtId="0" fontId="15" fillId="4" borderId="6" xfId="0" applyFont="1" applyFill="1" applyBorder="1" applyAlignment="1">
      <alignment horizontal="right" vertical="center"/>
    </xf>
    <xf numFmtId="0" fontId="15" fillId="4" borderId="7" xfId="0" applyFont="1" applyFill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right"/>
    </xf>
    <xf numFmtId="0" fontId="19" fillId="0" borderId="0" xfId="0" applyFont="1" applyAlignment="1">
      <alignment vertical="center"/>
    </xf>
    <xf numFmtId="0" fontId="13" fillId="0" borderId="11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5" fillId="0" borderId="3" xfId="0" applyFont="1" applyBorder="1" applyAlignment="1">
      <alignment horizontal="right" vertical="center"/>
    </xf>
    <xf numFmtId="0" fontId="5" fillId="4" borderId="8" xfId="0" applyFont="1" applyFill="1" applyBorder="1" applyAlignment="1">
      <alignment horizontal="right" vertical="top"/>
    </xf>
    <xf numFmtId="0" fontId="15" fillId="4" borderId="0" xfId="0" applyFont="1" applyFill="1" applyAlignment="1">
      <alignment horizontal="right" vertical="top"/>
    </xf>
    <xf numFmtId="0" fontId="15" fillId="4" borderId="9" xfId="0" applyFont="1" applyFill="1" applyBorder="1" applyAlignment="1">
      <alignment vertical="top"/>
    </xf>
    <xf numFmtId="0" fontId="5" fillId="4" borderId="10" xfId="0" applyFont="1" applyFill="1" applyBorder="1" applyAlignment="1">
      <alignment horizontal="right" vertical="top"/>
    </xf>
    <xf numFmtId="0" fontId="15" fillId="4" borderId="11" xfId="0" applyFont="1" applyFill="1" applyBorder="1" applyAlignment="1">
      <alignment horizontal="right" vertical="top"/>
    </xf>
    <xf numFmtId="0" fontId="15" fillId="4" borderId="12" xfId="0" applyFont="1" applyFill="1" applyBorder="1" applyAlignment="1">
      <alignment vertical="top"/>
    </xf>
    <xf numFmtId="0" fontId="5" fillId="5" borderId="23" xfId="0" applyFont="1" applyFill="1" applyBorder="1" applyAlignment="1">
      <alignment horizontal="center"/>
    </xf>
    <xf numFmtId="0" fontId="5" fillId="5" borderId="24" xfId="0" applyFont="1" applyFill="1" applyBorder="1" applyAlignment="1">
      <alignment horizontal="center"/>
    </xf>
    <xf numFmtId="0" fontId="7" fillId="0" borderId="0" xfId="0" applyFont="1"/>
    <xf numFmtId="0" fontId="25" fillId="2" borderId="0" xfId="0" applyFont="1" applyFill="1"/>
    <xf numFmtId="0" fontId="13" fillId="0" borderId="1" xfId="0" applyFont="1" applyBorder="1" applyAlignment="1">
      <alignment horizontal="center" vertical="center"/>
    </xf>
    <xf numFmtId="9" fontId="13" fillId="0" borderId="1" xfId="0" applyNumberFormat="1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5" fillId="3" borderId="0" xfId="0" applyFont="1" applyFill="1"/>
    <xf numFmtId="1" fontId="13" fillId="4" borderId="1" xfId="1" applyNumberFormat="1" applyFont="1" applyFill="1" applyBorder="1" applyAlignment="1" applyProtection="1">
      <alignment horizontal="center" vertical="center"/>
      <protection locked="0"/>
    </xf>
    <xf numFmtId="0" fontId="8" fillId="0" borderId="8" xfId="0" applyFont="1" applyBorder="1" applyAlignment="1">
      <alignment vertical="center" wrapText="1"/>
    </xf>
    <xf numFmtId="0" fontId="16" fillId="0" borderId="8" xfId="0" applyFont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9" fontId="13" fillId="4" borderId="1" xfId="1" applyFont="1" applyFill="1" applyBorder="1" applyAlignment="1" applyProtection="1">
      <alignment horizontal="center" vertical="center"/>
      <protection locked="0"/>
    </xf>
    <xf numFmtId="0" fontId="16" fillId="0" borderId="11" xfId="0" applyFont="1" applyBorder="1" applyAlignment="1">
      <alignment horizontal="center" vertical="center" wrapText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0" xfId="0" applyFont="1" applyProtection="1">
      <protection hidden="1"/>
    </xf>
    <xf numFmtId="0" fontId="22" fillId="5" borderId="2" xfId="0" applyFont="1" applyFill="1" applyBorder="1" applyAlignment="1" applyProtection="1">
      <alignment horizontal="center" vertical="center" wrapText="1"/>
      <protection hidden="1"/>
    </xf>
    <xf numFmtId="0" fontId="22" fillId="5" borderId="30" xfId="0" applyFont="1" applyFill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vertical="center"/>
      <protection hidden="1"/>
    </xf>
    <xf numFmtId="0" fontId="5" fillId="0" borderId="3" xfId="0" applyFont="1" applyBorder="1" applyAlignment="1" applyProtection="1">
      <alignment vertical="center"/>
      <protection hidden="1"/>
    </xf>
    <xf numFmtId="0" fontId="5" fillId="0" borderId="3" xfId="0" applyFont="1" applyBorder="1" applyAlignment="1" applyProtection="1">
      <alignment horizontal="right" vertical="center"/>
      <protection hidden="1"/>
    </xf>
    <xf numFmtId="0" fontId="5" fillId="4" borderId="4" xfId="0" applyFont="1" applyFill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vertical="center" wrapText="1"/>
      <protection hidden="1"/>
    </xf>
    <xf numFmtId="0" fontId="5" fillId="5" borderId="23" xfId="0" applyFont="1" applyFill="1" applyBorder="1" applyAlignment="1" applyProtection="1">
      <alignment horizontal="center"/>
      <protection hidden="1"/>
    </xf>
    <xf numFmtId="0" fontId="5" fillId="5" borderId="24" xfId="0" applyFont="1" applyFill="1" applyBorder="1" applyAlignment="1" applyProtection="1">
      <alignment horizontal="center"/>
      <protection hidden="1"/>
    </xf>
    <xf numFmtId="0" fontId="13" fillId="0" borderId="11" xfId="0" applyFont="1" applyBorder="1" applyAlignment="1" applyProtection="1">
      <alignment horizontal="center" vertical="center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vertical="center" wrapText="1"/>
      <protection hidden="1"/>
    </xf>
    <xf numFmtId="0" fontId="16" fillId="0" borderId="11" xfId="0" applyFont="1" applyBorder="1" applyAlignment="1" applyProtection="1">
      <alignment horizontal="center" vertical="center" wrapText="1"/>
      <protection hidden="1"/>
    </xf>
    <xf numFmtId="0" fontId="13" fillId="0" borderId="1" xfId="0" applyFont="1" applyBorder="1" applyAlignment="1" applyProtection="1">
      <alignment horizontal="center" vertical="center"/>
      <protection hidden="1"/>
    </xf>
    <xf numFmtId="165" fontId="13" fillId="4" borderId="1" xfId="1" applyNumberFormat="1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16" fillId="0" borderId="8" xfId="0" applyFont="1" applyBorder="1" applyAlignment="1" applyProtection="1">
      <alignment vertical="center" wrapText="1"/>
      <protection hidden="1"/>
    </xf>
    <xf numFmtId="0" fontId="13" fillId="0" borderId="3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13" fillId="4" borderId="1" xfId="0" applyFont="1" applyFill="1" applyBorder="1" applyAlignment="1" applyProtection="1">
      <alignment horizontal="center" vertical="center"/>
      <protection hidden="1"/>
    </xf>
    <xf numFmtId="9" fontId="13" fillId="0" borderId="1" xfId="0" applyNumberFormat="1" applyFont="1" applyBorder="1" applyAlignment="1" applyProtection="1">
      <alignment horizontal="center" vertical="center"/>
      <protection hidden="1"/>
    </xf>
    <xf numFmtId="9" fontId="13" fillId="4" borderId="1" xfId="1" applyFont="1" applyFill="1" applyBorder="1" applyAlignment="1" applyProtection="1">
      <alignment horizontal="center" vertical="center"/>
      <protection hidden="1"/>
    </xf>
    <xf numFmtId="0" fontId="13" fillId="4" borderId="1" xfId="1" applyNumberFormat="1" applyFont="1" applyFill="1" applyBorder="1" applyAlignment="1" applyProtection="1">
      <alignment horizontal="center" vertical="center"/>
      <protection hidden="1"/>
    </xf>
    <xf numFmtId="9" fontId="13" fillId="0" borderId="1" xfId="1" applyFont="1" applyFill="1" applyBorder="1" applyAlignment="1" applyProtection="1">
      <alignment horizontal="center" vertical="center"/>
      <protection hidden="1"/>
    </xf>
    <xf numFmtId="1" fontId="13" fillId="4" borderId="1" xfId="1" applyNumberFormat="1" applyFont="1" applyFill="1" applyBorder="1" applyAlignment="1" applyProtection="1">
      <alignment horizontal="center" vertical="center"/>
      <protection hidden="1"/>
    </xf>
    <xf numFmtId="0" fontId="12" fillId="0" borderId="0" xfId="0" applyFont="1" applyAlignment="1">
      <alignment horizontal="left"/>
    </xf>
    <xf numFmtId="0" fontId="24" fillId="0" borderId="0" xfId="0" applyFont="1" applyAlignment="1">
      <alignment horizontal="right"/>
    </xf>
    <xf numFmtId="0" fontId="4" fillId="3" borderId="0" xfId="0" applyFont="1" applyFill="1" applyAlignment="1">
      <alignment vertical="center"/>
    </xf>
    <xf numFmtId="0" fontId="31" fillId="0" borderId="0" xfId="0" applyFont="1" applyAlignment="1">
      <alignment horizontal="justify" vertical="center"/>
    </xf>
    <xf numFmtId="0" fontId="31" fillId="6" borderId="0" xfId="0" applyFont="1" applyFill="1" applyAlignment="1">
      <alignment horizontal="justify" vertical="center"/>
    </xf>
    <xf numFmtId="0" fontId="28" fillId="0" borderId="0" xfId="0" applyFont="1" applyAlignment="1">
      <alignment vertical="center" wrapText="1"/>
    </xf>
    <xf numFmtId="0" fontId="28" fillId="0" borderId="0" xfId="0" applyFont="1" applyAlignment="1">
      <alignment horizontal="justify" vertical="center" wrapText="1"/>
    </xf>
    <xf numFmtId="0" fontId="31" fillId="0" borderId="0" xfId="0" applyFont="1" applyAlignment="1">
      <alignment horizontal="justify" vertical="center" wrapText="1"/>
    </xf>
    <xf numFmtId="0" fontId="30" fillId="0" borderId="0" xfId="0" applyFont="1" applyAlignment="1">
      <alignment horizontal="justify" vertical="center" wrapText="1"/>
    </xf>
    <xf numFmtId="0" fontId="10" fillId="0" borderId="0" xfId="0" applyFont="1" applyAlignment="1">
      <alignment vertical="center"/>
    </xf>
    <xf numFmtId="0" fontId="10" fillId="3" borderId="0" xfId="0" applyFont="1" applyFill="1" applyAlignment="1">
      <alignment vertical="center"/>
    </xf>
    <xf numFmtId="0" fontId="12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3" borderId="0" xfId="0" applyFont="1" applyFill="1" applyProtection="1">
      <protection hidden="1"/>
    </xf>
    <xf numFmtId="0" fontId="12" fillId="0" borderId="0" xfId="0" applyFont="1" applyAlignment="1" applyProtection="1">
      <alignment horizontal="left"/>
      <protection hidden="1"/>
    </xf>
    <xf numFmtId="0" fontId="17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17" fillId="2" borderId="0" xfId="0" applyFont="1" applyFill="1" applyAlignment="1" applyProtection="1">
      <alignment horizontal="center" vertical="center"/>
      <protection hidden="1"/>
    </xf>
    <xf numFmtId="0" fontId="17" fillId="0" borderId="0" xfId="0" applyFont="1" applyProtection="1">
      <protection hidden="1"/>
    </xf>
    <xf numFmtId="0" fontId="14" fillId="0" borderId="0" xfId="0" applyFont="1" applyAlignment="1" applyProtection="1">
      <alignment vertical="center"/>
      <protection hidden="1"/>
    </xf>
    <xf numFmtId="0" fontId="14" fillId="3" borderId="0" xfId="0" applyFont="1" applyFill="1" applyAlignment="1" applyProtection="1">
      <alignment vertical="center"/>
      <protection hidden="1"/>
    </xf>
    <xf numFmtId="0" fontId="4" fillId="3" borderId="0" xfId="0" applyFont="1" applyFill="1" applyProtection="1">
      <protection hidden="1"/>
    </xf>
    <xf numFmtId="0" fontId="5" fillId="3" borderId="0" xfId="0" applyFont="1" applyFill="1" applyAlignment="1" applyProtection="1">
      <alignment vertical="center"/>
      <protection hidden="1"/>
    </xf>
    <xf numFmtId="0" fontId="5" fillId="4" borderId="5" xfId="0" applyFont="1" applyFill="1" applyBorder="1" applyAlignment="1" applyProtection="1">
      <alignment horizontal="right" vertical="center"/>
      <protection hidden="1"/>
    </xf>
    <xf numFmtId="0" fontId="15" fillId="4" borderId="6" xfId="0" applyFont="1" applyFill="1" applyBorder="1" applyAlignment="1" applyProtection="1">
      <alignment horizontal="right" vertical="center"/>
      <protection hidden="1"/>
    </xf>
    <xf numFmtId="0" fontId="15" fillId="4" borderId="7" xfId="0" applyFont="1" applyFill="1" applyBorder="1" applyAlignment="1" applyProtection="1">
      <alignment vertical="center"/>
      <protection hidden="1"/>
    </xf>
    <xf numFmtId="0" fontId="5" fillId="4" borderId="8" xfId="0" applyFont="1" applyFill="1" applyBorder="1" applyAlignment="1" applyProtection="1">
      <alignment horizontal="right" vertical="top"/>
      <protection hidden="1"/>
    </xf>
    <xf numFmtId="0" fontId="15" fillId="4" borderId="0" xfId="0" applyFont="1" applyFill="1" applyAlignment="1" applyProtection="1">
      <alignment horizontal="right" vertical="top"/>
      <protection hidden="1"/>
    </xf>
    <xf numFmtId="0" fontId="15" fillId="4" borderId="9" xfId="0" applyFont="1" applyFill="1" applyBorder="1" applyAlignment="1" applyProtection="1">
      <alignment vertical="top"/>
      <protection hidden="1"/>
    </xf>
    <xf numFmtId="0" fontId="5" fillId="4" borderId="10" xfId="0" applyFont="1" applyFill="1" applyBorder="1" applyAlignment="1" applyProtection="1">
      <alignment horizontal="right" vertical="top"/>
      <protection hidden="1"/>
    </xf>
    <xf numFmtId="0" fontId="15" fillId="4" borderId="11" xfId="0" applyFont="1" applyFill="1" applyBorder="1" applyAlignment="1" applyProtection="1">
      <alignment horizontal="right" vertical="top"/>
      <protection hidden="1"/>
    </xf>
    <xf numFmtId="0" fontId="15" fillId="4" borderId="12" xfId="0" applyFont="1" applyFill="1" applyBorder="1" applyAlignment="1" applyProtection="1">
      <alignment vertical="top"/>
      <protection hidden="1"/>
    </xf>
    <xf numFmtId="0" fontId="16" fillId="0" borderId="3" xfId="0" applyFont="1" applyBorder="1" applyAlignment="1" applyProtection="1">
      <alignment horizontal="center" vertical="center" wrapText="1"/>
      <protection hidden="1"/>
    </xf>
    <xf numFmtId="0" fontId="13" fillId="0" borderId="6" xfId="0" applyFont="1" applyBorder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 vertical="center" wrapText="1"/>
      <protection hidden="1"/>
    </xf>
    <xf numFmtId="0" fontId="10" fillId="0" borderId="0" xfId="0" applyFont="1" applyProtection="1">
      <protection hidden="1"/>
    </xf>
    <xf numFmtId="0" fontId="7" fillId="0" borderId="0" xfId="0" applyFont="1" applyAlignment="1" applyProtection="1">
      <alignment vertical="center" wrapText="1"/>
      <protection hidden="1"/>
    </xf>
    <xf numFmtId="0" fontId="10" fillId="0" borderId="0" xfId="0" applyFont="1" applyAlignment="1" applyProtection="1">
      <alignment vertical="top"/>
      <protection hidden="1"/>
    </xf>
    <xf numFmtId="0" fontId="9" fillId="0" borderId="1" xfId="1" applyNumberFormat="1" applyFont="1" applyFill="1" applyBorder="1" applyAlignment="1" applyProtection="1">
      <alignment horizontal="center" vertical="center"/>
      <protection hidden="1"/>
    </xf>
    <xf numFmtId="0" fontId="18" fillId="0" borderId="0" xfId="1" applyNumberFormat="1" applyFont="1" applyFill="1" applyBorder="1" applyAlignment="1" applyProtection="1">
      <alignment horizontal="center" vertical="center"/>
      <protection hidden="1"/>
    </xf>
    <xf numFmtId="0" fontId="10" fillId="3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9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26" fillId="0" borderId="0" xfId="0" applyFont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5" fillId="0" borderId="0" xfId="0" applyFont="1" applyAlignment="1" applyProtection="1">
      <alignment horizontal="right"/>
      <protection hidden="1"/>
    </xf>
    <xf numFmtId="0" fontId="19" fillId="0" borderId="0" xfId="0" applyFont="1" applyAlignment="1" applyProtection="1">
      <alignment vertical="center"/>
      <protection hidden="1"/>
    </xf>
    <xf numFmtId="0" fontId="4" fillId="3" borderId="0" xfId="0" applyFont="1" applyFill="1" applyAlignment="1" applyProtection="1">
      <alignment horizontal="center"/>
      <protection hidden="1"/>
    </xf>
    <xf numFmtId="0" fontId="5" fillId="3" borderId="0" xfId="0" applyFont="1" applyFill="1" applyProtection="1"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34" fillId="0" borderId="0" xfId="0" applyFont="1" applyAlignment="1">
      <alignment vertical="center"/>
    </xf>
    <xf numFmtId="0" fontId="35" fillId="0" borderId="0" xfId="0" applyFont="1" applyAlignment="1">
      <alignment horizontal="left"/>
    </xf>
    <xf numFmtId="0" fontId="36" fillId="5" borderId="2" xfId="0" applyFont="1" applyFill="1" applyBorder="1" applyAlignment="1">
      <alignment horizontal="center" vertical="center" wrapText="1"/>
    </xf>
    <xf numFmtId="0" fontId="36" fillId="5" borderId="30" xfId="0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right"/>
      <protection hidden="1"/>
    </xf>
    <xf numFmtId="0" fontId="13" fillId="0" borderId="0" xfId="0" applyFont="1" applyAlignment="1">
      <alignment horizontal="center" vertical="center"/>
    </xf>
    <xf numFmtId="0" fontId="0" fillId="3" borderId="0" xfId="0" applyFill="1"/>
    <xf numFmtId="0" fontId="35" fillId="0" borderId="0" xfId="0" applyFont="1" applyAlignment="1">
      <alignment horizontal="center" wrapText="1"/>
    </xf>
    <xf numFmtId="0" fontId="8" fillId="0" borderId="0" xfId="0" applyFont="1" applyAlignment="1">
      <alignment vertical="center"/>
    </xf>
    <xf numFmtId="0" fontId="8" fillId="3" borderId="0" xfId="0" applyFont="1" applyFill="1" applyAlignment="1">
      <alignment vertical="center"/>
    </xf>
    <xf numFmtId="0" fontId="2" fillId="3" borderId="0" xfId="0" applyFont="1" applyFill="1"/>
    <xf numFmtId="0" fontId="44" fillId="0" borderId="0" xfId="0" applyFont="1" applyAlignment="1">
      <alignment horizontal="left"/>
    </xf>
    <xf numFmtId="0" fontId="47" fillId="0" borderId="0" xfId="0" applyFont="1" applyAlignment="1">
      <alignment horizontal="center"/>
    </xf>
    <xf numFmtId="0" fontId="13" fillId="0" borderId="0" xfId="0" applyFont="1" applyAlignment="1">
      <alignment horizontal="right" vertical="center"/>
    </xf>
    <xf numFmtId="0" fontId="47" fillId="0" borderId="0" xfId="0" applyFont="1"/>
    <xf numFmtId="0" fontId="18" fillId="0" borderId="0" xfId="0" applyFont="1"/>
    <xf numFmtId="165" fontId="13" fillId="7" borderId="1" xfId="1" applyNumberFormat="1" applyFont="1" applyFill="1" applyBorder="1" applyAlignment="1" applyProtection="1">
      <alignment horizontal="center" vertical="center"/>
    </xf>
    <xf numFmtId="0" fontId="31" fillId="6" borderId="0" xfId="0" applyFont="1" applyFill="1" applyAlignment="1">
      <alignment horizontal="left"/>
    </xf>
    <xf numFmtId="0" fontId="14" fillId="0" borderId="0" xfId="0" applyFont="1" applyAlignment="1">
      <alignment horizontal="left"/>
    </xf>
    <xf numFmtId="0" fontId="4" fillId="3" borderId="0" xfId="0" applyFont="1" applyFill="1" applyAlignment="1">
      <alignment horizontal="left"/>
    </xf>
    <xf numFmtId="0" fontId="14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53" fillId="0" borderId="0" xfId="0" applyFont="1" applyAlignment="1">
      <alignment vertical="center" wrapText="1"/>
    </xf>
    <xf numFmtId="0" fontId="57" fillId="0" borderId="0" xfId="0" applyFont="1" applyAlignment="1">
      <alignment wrapText="1"/>
    </xf>
    <xf numFmtId="0" fontId="58" fillId="0" borderId="0" xfId="0" applyFont="1" applyAlignment="1">
      <alignment wrapText="1"/>
    </xf>
    <xf numFmtId="0" fontId="54" fillId="2" borderId="0" xfId="0" applyFont="1" applyFill="1" applyAlignment="1">
      <alignment horizontal="justify" vertical="center" wrapText="1"/>
    </xf>
    <xf numFmtId="0" fontId="8" fillId="0" borderId="0" xfId="0" applyFont="1" applyAlignment="1">
      <alignment vertical="top"/>
    </xf>
    <xf numFmtId="0" fontId="53" fillId="0" borderId="0" xfId="0" applyFont="1" applyAlignment="1">
      <alignment vertical="top" wrapText="1"/>
    </xf>
    <xf numFmtId="0" fontId="8" fillId="3" borderId="0" xfId="0" applyFont="1" applyFill="1" applyAlignment="1">
      <alignment vertical="top"/>
    </xf>
    <xf numFmtId="0" fontId="64" fillId="2" borderId="0" xfId="0" applyFont="1" applyFill="1" applyAlignment="1">
      <alignment vertical="center" wrapText="1"/>
    </xf>
    <xf numFmtId="0" fontId="54" fillId="2" borderId="0" xfId="0" applyFont="1" applyFill="1" applyAlignment="1">
      <alignment horizontal="justify" vertical="top" wrapText="1"/>
    </xf>
    <xf numFmtId="0" fontId="66" fillId="0" borderId="0" xfId="0" applyFont="1" applyAlignment="1">
      <alignment horizontal="justify" vertical="center" wrapText="1"/>
    </xf>
    <xf numFmtId="0" fontId="30" fillId="0" borderId="0" xfId="0" applyFont="1" applyAlignment="1">
      <alignment horizontal="center" vertical="center" wrapText="1"/>
    </xf>
    <xf numFmtId="0" fontId="69" fillId="0" borderId="18" xfId="0" applyFont="1" applyBorder="1" applyAlignment="1" applyProtection="1">
      <alignment horizontal="center" vertical="center"/>
      <protection hidden="1"/>
    </xf>
    <xf numFmtId="0" fontId="70" fillId="2" borderId="17" xfId="0" applyFont="1" applyFill="1" applyBorder="1" applyAlignment="1" applyProtection="1">
      <alignment horizontal="center" vertical="center"/>
      <protection hidden="1"/>
    </xf>
    <xf numFmtId="0" fontId="75" fillId="0" borderId="0" xfId="2" applyFont="1" applyAlignment="1">
      <alignment vertical="top"/>
    </xf>
    <xf numFmtId="0" fontId="76" fillId="3" borderId="0" xfId="0" applyFont="1" applyFill="1" applyAlignment="1">
      <alignment vertical="center"/>
    </xf>
    <xf numFmtId="0" fontId="1" fillId="3" borderId="0" xfId="0" applyFont="1" applyFill="1" applyAlignment="1">
      <alignment vertical="center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>
      <alignment vertical="top"/>
    </xf>
    <xf numFmtId="0" fontId="1" fillId="3" borderId="0" xfId="0" applyFont="1" applyFill="1"/>
    <xf numFmtId="0" fontId="77" fillId="3" borderId="0" xfId="0" applyFont="1" applyFill="1" applyAlignment="1">
      <alignment vertical="center"/>
    </xf>
    <xf numFmtId="0" fontId="1" fillId="0" borderId="0" xfId="0" applyFont="1" applyAlignment="1">
      <alignment horizontal="right" vertical="center"/>
    </xf>
    <xf numFmtId="0" fontId="66" fillId="6" borderId="0" xfId="0" applyFont="1" applyFill="1" applyAlignment="1">
      <alignment horizontal="left" vertical="center" wrapText="1"/>
    </xf>
    <xf numFmtId="0" fontId="69" fillId="0" borderId="31" xfId="0" applyFont="1" applyBorder="1" applyAlignment="1" applyProtection="1">
      <alignment horizontal="center" vertical="center"/>
      <protection hidden="1"/>
    </xf>
    <xf numFmtId="0" fontId="19" fillId="0" borderId="0" xfId="0" applyFont="1" applyAlignment="1">
      <alignment horizontal="center" vertical="center"/>
    </xf>
    <xf numFmtId="0" fontId="37" fillId="0" borderId="20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1" fillId="0" borderId="0" xfId="0" applyFont="1"/>
    <xf numFmtId="0" fontId="31" fillId="6" borderId="0" xfId="0" applyFont="1" applyFill="1" applyAlignment="1">
      <alignment horizontal="center" vertical="center" wrapText="1"/>
    </xf>
    <xf numFmtId="0" fontId="86" fillId="0" borderId="0" xfId="0" applyFont="1" applyAlignment="1">
      <alignment wrapText="1"/>
    </xf>
    <xf numFmtId="0" fontId="5" fillId="3" borderId="0" xfId="0" applyFont="1" applyFill="1" applyAlignment="1">
      <alignment horizontal="center"/>
    </xf>
    <xf numFmtId="0" fontId="1" fillId="0" borderId="0" xfId="0" applyFont="1" applyAlignment="1">
      <alignment vertical="center"/>
    </xf>
    <xf numFmtId="0" fontId="33" fillId="0" borderId="0" xfId="0" applyFont="1" applyAlignment="1">
      <alignment horizontal="justify"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vertical="top"/>
    </xf>
    <xf numFmtId="0" fontId="1" fillId="3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9" xfId="0" applyFont="1" applyBorder="1"/>
    <xf numFmtId="0" fontId="1" fillId="5" borderId="26" xfId="0" applyFont="1" applyFill="1" applyBorder="1" applyAlignment="1">
      <alignment horizontal="center" vertical="top"/>
    </xf>
    <xf numFmtId="0" fontId="1" fillId="0" borderId="26" xfId="0" applyFont="1" applyBorder="1" applyAlignment="1">
      <alignment horizontal="center" vertical="top"/>
    </xf>
    <xf numFmtId="0" fontId="1" fillId="5" borderId="27" xfId="0" applyFont="1" applyFill="1" applyBorder="1" applyAlignment="1">
      <alignment horizontal="center" vertical="top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vertical="center" wrapText="1"/>
    </xf>
    <xf numFmtId="0" fontId="1" fillId="0" borderId="13" xfId="0" applyFont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1" fillId="0" borderId="9" xfId="0" applyFont="1" applyBorder="1" applyAlignment="1" applyProtection="1">
      <alignment vertical="top" wrapText="1"/>
      <protection hidden="1"/>
    </xf>
    <xf numFmtId="0" fontId="1" fillId="0" borderId="11" xfId="0" applyFont="1" applyBorder="1" applyAlignment="1">
      <alignment horizontal="center" vertical="center"/>
    </xf>
    <xf numFmtId="0" fontId="1" fillId="0" borderId="0" xfId="0" applyFont="1" applyProtection="1">
      <protection hidden="1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3" borderId="0" xfId="0" applyFont="1" applyFill="1" applyProtection="1">
      <protection hidden="1"/>
    </xf>
    <xf numFmtId="0" fontId="1" fillId="0" borderId="9" xfId="0" applyFont="1" applyBorder="1" applyProtection="1">
      <protection hidden="1"/>
    </xf>
    <xf numFmtId="0" fontId="1" fillId="5" borderId="26" xfId="0" applyFont="1" applyFill="1" applyBorder="1" applyAlignment="1" applyProtection="1">
      <alignment horizontal="center" vertical="top"/>
      <protection hidden="1"/>
    </xf>
    <xf numFmtId="0" fontId="1" fillId="5" borderId="27" xfId="0" applyFont="1" applyFill="1" applyBorder="1" applyAlignment="1" applyProtection="1">
      <alignment horizontal="center" vertical="top"/>
      <protection hidden="1"/>
    </xf>
    <xf numFmtId="0" fontId="1" fillId="5" borderId="17" xfId="0" applyFont="1" applyFill="1" applyBorder="1" applyAlignment="1" applyProtection="1">
      <alignment vertical="center"/>
      <protection hidden="1"/>
    </xf>
    <xf numFmtId="0" fontId="1" fillId="0" borderId="0" xfId="0" applyFont="1" applyAlignment="1" applyProtection="1">
      <alignment vertical="top" wrapText="1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1" fillId="0" borderId="18" xfId="0" applyFon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vertical="top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1" fillId="0" borderId="0" xfId="0" applyFont="1" applyAlignment="1" applyProtection="1">
      <alignment horizontal="right" vertical="center" wrapText="1"/>
      <protection hidden="1"/>
    </xf>
    <xf numFmtId="0" fontId="1" fillId="0" borderId="0" xfId="0" applyFont="1" applyAlignment="1" applyProtection="1">
      <alignment horizontal="center" wrapText="1"/>
      <protection hidden="1"/>
    </xf>
    <xf numFmtId="0" fontId="48" fillId="0" borderId="0" xfId="0" applyFont="1"/>
    <xf numFmtId="0" fontId="1" fillId="0" borderId="0" xfId="0" applyFont="1" applyAlignment="1">
      <alignment horizontal="left" vertical="center"/>
    </xf>
    <xf numFmtId="0" fontId="31" fillId="6" borderId="0" xfId="0" applyFont="1" applyFill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4" fillId="3" borderId="0" xfId="0" applyFont="1" applyFill="1" applyAlignment="1">
      <alignment horizontal="left" vertical="center"/>
    </xf>
    <xf numFmtId="0" fontId="87" fillId="0" borderId="3" xfId="0" applyFont="1" applyBorder="1" applyAlignment="1">
      <alignment horizontal="left" vertical="center" wrapText="1"/>
    </xf>
    <xf numFmtId="0" fontId="47" fillId="0" borderId="0" xfId="0" applyFont="1" applyAlignment="1">
      <alignment horizontal="left"/>
    </xf>
    <xf numFmtId="0" fontId="87" fillId="0" borderId="0" xfId="0" applyFont="1" applyAlignment="1">
      <alignment horizontal="center" vertical="center" wrapText="1"/>
    </xf>
    <xf numFmtId="0" fontId="16" fillId="0" borderId="3" xfId="0" applyFont="1" applyBorder="1" applyAlignment="1">
      <alignment horizontal="left" vertical="center" wrapText="1"/>
    </xf>
    <xf numFmtId="0" fontId="13" fillId="4" borderId="1" xfId="0" applyFont="1" applyFill="1" applyBorder="1" applyAlignment="1">
      <alignment horizontal="center" vertical="center"/>
    </xf>
    <xf numFmtId="9" fontId="13" fillId="4" borderId="1" xfId="1" applyFont="1" applyFill="1" applyBorder="1" applyAlignment="1" applyProtection="1">
      <alignment horizontal="center" vertical="center"/>
    </xf>
    <xf numFmtId="0" fontId="13" fillId="4" borderId="1" xfId="1" applyNumberFormat="1" applyFont="1" applyFill="1" applyBorder="1" applyAlignment="1" applyProtection="1">
      <alignment horizontal="center" vertical="center"/>
    </xf>
    <xf numFmtId="1" fontId="13" fillId="4" borderId="1" xfId="1" applyNumberFormat="1" applyFont="1" applyFill="1" applyBorder="1" applyAlignment="1" applyProtection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5" fillId="4" borderId="4" xfId="0" applyFont="1" applyFill="1" applyBorder="1" applyAlignment="1" applyProtection="1">
      <alignment horizontal="center" vertical="center"/>
      <protection locked="0" hidden="1"/>
    </xf>
    <xf numFmtId="0" fontId="5" fillId="0" borderId="2" xfId="0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/>
    </xf>
    <xf numFmtId="164" fontId="5" fillId="4" borderId="3" xfId="0" applyNumberFormat="1" applyFont="1" applyFill="1" applyBorder="1" applyAlignment="1" applyProtection="1">
      <alignment horizontal="center" vertical="center"/>
      <protection locked="0"/>
    </xf>
    <xf numFmtId="164" fontId="5" fillId="4" borderId="4" xfId="0" applyNumberFormat="1" applyFont="1" applyFill="1" applyBorder="1" applyAlignment="1" applyProtection="1">
      <alignment horizontal="center" vertical="center"/>
      <protection locked="0"/>
    </xf>
    <xf numFmtId="0" fontId="9" fillId="4" borderId="3" xfId="0" applyFont="1" applyFill="1" applyBorder="1" applyAlignment="1" applyProtection="1">
      <alignment horizontal="center" vertical="center"/>
      <protection locked="0"/>
    </xf>
    <xf numFmtId="0" fontId="9" fillId="4" borderId="4" xfId="0" applyFont="1" applyFill="1" applyBorder="1" applyAlignment="1" applyProtection="1">
      <alignment horizontal="center" vertical="center"/>
      <protection locked="0"/>
    </xf>
    <xf numFmtId="0" fontId="68" fillId="2" borderId="14" xfId="0" applyFont="1" applyFill="1" applyBorder="1" applyAlignment="1" applyProtection="1">
      <alignment horizontal="center" vertical="center" wrapText="1"/>
      <protection hidden="1"/>
    </xf>
    <xf numFmtId="0" fontId="68" fillId="2" borderId="15" xfId="0" applyFont="1" applyFill="1" applyBorder="1" applyAlignment="1" applyProtection="1">
      <alignment horizontal="center" vertical="center" wrapText="1"/>
      <protection hidden="1"/>
    </xf>
    <xf numFmtId="0" fontId="68" fillId="2" borderId="16" xfId="0" applyFont="1" applyFill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0" fontId="12" fillId="0" borderId="16" xfId="0" applyFont="1" applyBorder="1" applyAlignment="1" applyProtection="1">
      <alignment horizontal="center" vertical="center" wrapText="1"/>
      <protection hidden="1"/>
    </xf>
    <xf numFmtId="0" fontId="38" fillId="0" borderId="14" xfId="0" applyFont="1" applyBorder="1" applyAlignment="1">
      <alignment horizontal="center" vertical="center" wrapText="1"/>
    </xf>
    <xf numFmtId="0" fontId="38" fillId="0" borderId="16" xfId="0" applyFont="1" applyBorder="1" applyAlignment="1">
      <alignment horizontal="center" vertical="center" wrapText="1"/>
    </xf>
    <xf numFmtId="0" fontId="37" fillId="5" borderId="8" xfId="0" applyFont="1" applyFill="1" applyBorder="1" applyAlignment="1">
      <alignment horizontal="right" vertical="center" wrapText="1"/>
    </xf>
    <xf numFmtId="0" fontId="37" fillId="5" borderId="0" xfId="0" applyFont="1" applyFill="1" applyAlignment="1">
      <alignment horizontal="right" vertical="center" wrapText="1"/>
    </xf>
    <xf numFmtId="0" fontId="9" fillId="0" borderId="14" xfId="1" applyNumberFormat="1" applyFont="1" applyBorder="1" applyAlignment="1">
      <alignment horizontal="center" vertical="center"/>
    </xf>
    <xf numFmtId="0" fontId="9" fillId="0" borderId="16" xfId="1" applyNumberFormat="1" applyFont="1" applyBorder="1" applyAlignment="1">
      <alignment horizontal="center" vertical="center"/>
    </xf>
    <xf numFmtId="0" fontId="37" fillId="5" borderId="5" xfId="0" applyFont="1" applyFill="1" applyBorder="1" applyAlignment="1">
      <alignment horizontal="center" vertical="center" wrapText="1"/>
    </xf>
    <xf numFmtId="0" fontId="37" fillId="5" borderId="6" xfId="0" applyFont="1" applyFill="1" applyBorder="1" applyAlignment="1">
      <alignment horizontal="center" vertical="center" wrapText="1"/>
    </xf>
    <xf numFmtId="0" fontId="37" fillId="5" borderId="8" xfId="0" applyFont="1" applyFill="1" applyBorder="1" applyAlignment="1">
      <alignment horizontal="center" vertical="center" wrapText="1"/>
    </xf>
    <xf numFmtId="0" fontId="37" fillId="5" borderId="0" xfId="0" applyFont="1" applyFill="1" applyAlignment="1">
      <alignment horizontal="center" vertical="center" wrapText="1"/>
    </xf>
    <xf numFmtId="0" fontId="37" fillId="5" borderId="10" xfId="0" applyFont="1" applyFill="1" applyBorder="1" applyAlignment="1">
      <alignment horizontal="center" vertical="center" wrapText="1"/>
    </xf>
    <xf numFmtId="0" fontId="37" fillId="5" borderId="11" xfId="0" applyFont="1" applyFill="1" applyBorder="1" applyAlignment="1">
      <alignment horizontal="center" vertical="center" wrapText="1"/>
    </xf>
    <xf numFmtId="0" fontId="37" fillId="5" borderId="19" xfId="0" applyFont="1" applyFill="1" applyBorder="1" applyAlignment="1">
      <alignment horizontal="center" vertical="center" wrapText="1"/>
    </xf>
    <xf numFmtId="0" fontId="37" fillId="5" borderId="22" xfId="0" applyFont="1" applyFill="1" applyBorder="1" applyAlignment="1">
      <alignment horizontal="center" vertical="center" wrapText="1"/>
    </xf>
    <xf numFmtId="0" fontId="37" fillId="5" borderId="25" xfId="0" applyFont="1" applyFill="1" applyBorder="1" applyAlignment="1">
      <alignment horizontal="center" vertical="center" wrapText="1"/>
    </xf>
    <xf numFmtId="0" fontId="37" fillId="5" borderId="20" xfId="0" applyFont="1" applyFill="1" applyBorder="1" applyAlignment="1">
      <alignment horizontal="center"/>
    </xf>
    <xf numFmtId="0" fontId="12" fillId="0" borderId="1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" fillId="5" borderId="23" xfId="0" applyFont="1" applyFill="1" applyBorder="1" applyAlignment="1">
      <alignment horizontal="center" textRotation="90"/>
    </xf>
    <xf numFmtId="0" fontId="1" fillId="5" borderId="26" xfId="0" applyFont="1" applyFill="1" applyBorder="1" applyAlignment="1">
      <alignment horizontal="center" textRotation="90"/>
    </xf>
    <xf numFmtId="0" fontId="87" fillId="0" borderId="2" xfId="0" applyFont="1" applyBorder="1" applyAlignment="1" applyProtection="1">
      <alignment horizontal="left" vertical="center" wrapText="1"/>
      <protection locked="0"/>
    </xf>
    <xf numFmtId="0" fontId="87" fillId="0" borderId="3" xfId="0" applyFont="1" applyBorder="1" applyAlignment="1" applyProtection="1">
      <alignment horizontal="left" vertical="center" wrapText="1"/>
      <protection locked="0"/>
    </xf>
    <xf numFmtId="0" fontId="87" fillId="0" borderId="4" xfId="0" applyFont="1" applyBorder="1" applyAlignment="1" applyProtection="1">
      <alignment horizontal="left" vertical="center" wrapText="1"/>
      <protection locked="0"/>
    </xf>
    <xf numFmtId="0" fontId="37" fillId="5" borderId="6" xfId="0" applyFont="1" applyFill="1" applyBorder="1" applyAlignment="1">
      <alignment horizontal="center" vertical="center"/>
    </xf>
    <xf numFmtId="0" fontId="37" fillId="5" borderId="0" xfId="0" applyFont="1" applyFill="1" applyAlignment="1">
      <alignment horizontal="center" vertical="center"/>
    </xf>
    <xf numFmtId="0" fontId="37" fillId="5" borderId="21" xfId="0" applyFont="1" applyFill="1" applyBorder="1" applyAlignment="1">
      <alignment horizontal="center"/>
    </xf>
    <xf numFmtId="0" fontId="5" fillId="5" borderId="23" xfId="0" applyFont="1" applyFill="1" applyBorder="1" applyAlignment="1">
      <alignment horizontal="center" vertical="center"/>
    </xf>
    <xf numFmtId="0" fontId="5" fillId="5" borderId="26" xfId="0" applyFont="1" applyFill="1" applyBorder="1" applyAlignment="1">
      <alignment horizontal="center" vertical="center"/>
    </xf>
    <xf numFmtId="0" fontId="46" fillId="5" borderId="5" xfId="0" applyFont="1" applyFill="1" applyBorder="1" applyAlignment="1">
      <alignment horizontal="center" vertical="center"/>
    </xf>
    <xf numFmtId="0" fontId="46" fillId="5" borderId="6" xfId="0" applyFont="1" applyFill="1" applyBorder="1" applyAlignment="1">
      <alignment horizontal="center" vertical="center"/>
    </xf>
    <xf numFmtId="0" fontId="46" fillId="5" borderId="8" xfId="0" applyFont="1" applyFill="1" applyBorder="1" applyAlignment="1">
      <alignment horizontal="center" vertical="center"/>
    </xf>
    <xf numFmtId="0" fontId="46" fillId="5" borderId="0" xfId="0" applyFont="1" applyFill="1" applyAlignment="1">
      <alignment horizontal="center" vertical="center"/>
    </xf>
    <xf numFmtId="0" fontId="46" fillId="5" borderId="10" xfId="0" applyFont="1" applyFill="1" applyBorder="1" applyAlignment="1">
      <alignment horizontal="center" vertical="center"/>
    </xf>
    <xf numFmtId="0" fontId="46" fillId="5" borderId="11" xfId="0" applyFont="1" applyFill="1" applyBorder="1" applyAlignment="1">
      <alignment horizontal="center" vertical="center"/>
    </xf>
    <xf numFmtId="0" fontId="19" fillId="0" borderId="29" xfId="0" applyFont="1" applyBorder="1" applyAlignment="1">
      <alignment horizontal="center" vertical="center"/>
    </xf>
    <xf numFmtId="0" fontId="1" fillId="0" borderId="28" xfId="0" applyFont="1" applyBorder="1" applyAlignment="1" applyProtection="1">
      <alignment horizontal="center"/>
      <protection locked="0"/>
    </xf>
    <xf numFmtId="0" fontId="1" fillId="0" borderId="0" xfId="0" applyFont="1" applyAlignment="1">
      <alignment horizontal="center" wrapText="1"/>
    </xf>
    <xf numFmtId="0" fontId="43" fillId="0" borderId="0" xfId="0" applyFont="1" applyAlignment="1">
      <alignment horizontal="left" vertical="center" wrapText="1"/>
    </xf>
    <xf numFmtId="0" fontId="52" fillId="0" borderId="0" xfId="0" applyFont="1" applyAlignment="1">
      <alignment horizontal="left" vertical="center" wrapText="1"/>
    </xf>
    <xf numFmtId="0" fontId="45" fillId="0" borderId="0" xfId="0" applyFont="1" applyAlignment="1">
      <alignment horizontal="left" vertical="center" wrapText="1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87" fillId="0" borderId="5" xfId="0" applyFont="1" applyBorder="1" applyAlignment="1" applyProtection="1">
      <alignment horizontal="left" vertical="center" wrapText="1"/>
      <protection hidden="1"/>
    </xf>
    <xf numFmtId="0" fontId="87" fillId="0" borderId="6" xfId="0" applyFont="1" applyBorder="1" applyAlignment="1" applyProtection="1">
      <alignment horizontal="left" vertical="center" wrapText="1"/>
      <protection hidden="1"/>
    </xf>
    <xf numFmtId="0" fontId="87" fillId="0" borderId="7" xfId="0" applyFont="1" applyBorder="1" applyAlignment="1" applyProtection="1">
      <alignment horizontal="left" vertical="center" wrapText="1"/>
      <protection hidden="1"/>
    </xf>
    <xf numFmtId="0" fontId="87" fillId="0" borderId="8" xfId="0" applyFont="1" applyBorder="1" applyAlignment="1" applyProtection="1">
      <alignment horizontal="left" vertical="center" wrapText="1"/>
      <protection hidden="1"/>
    </xf>
    <xf numFmtId="0" fontId="87" fillId="0" borderId="0" xfId="0" applyFont="1" applyAlignment="1" applyProtection="1">
      <alignment horizontal="left" vertical="center" wrapText="1"/>
      <protection hidden="1"/>
    </xf>
    <xf numFmtId="0" fontId="87" fillId="0" borderId="9" xfId="0" applyFont="1" applyBorder="1" applyAlignment="1" applyProtection="1">
      <alignment horizontal="left" vertical="center" wrapText="1"/>
      <protection hidden="1"/>
    </xf>
    <xf numFmtId="0" fontId="87" fillId="0" borderId="10" xfId="0" applyFont="1" applyBorder="1" applyAlignment="1" applyProtection="1">
      <alignment horizontal="left" vertical="center" wrapText="1"/>
      <protection hidden="1"/>
    </xf>
    <xf numFmtId="0" fontId="87" fillId="0" borderId="11" xfId="0" applyFont="1" applyBorder="1" applyAlignment="1" applyProtection="1">
      <alignment horizontal="left" vertical="center" wrapText="1"/>
      <protection hidden="1"/>
    </xf>
    <xf numFmtId="0" fontId="87" fillId="0" borderId="12" xfId="0" applyFont="1" applyBorder="1" applyAlignment="1" applyProtection="1">
      <alignment horizontal="left" vertical="center" wrapText="1"/>
      <protection hidden="1"/>
    </xf>
    <xf numFmtId="0" fontId="1" fillId="0" borderId="28" xfId="0" applyFont="1" applyBorder="1" applyAlignment="1">
      <alignment horizont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7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6" fillId="0" borderId="9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0" fontId="16" fillId="0" borderId="11" xfId="0" applyFont="1" applyBorder="1" applyAlignment="1">
      <alignment horizontal="left" vertical="center" wrapText="1"/>
    </xf>
    <xf numFmtId="0" fontId="16" fillId="0" borderId="12" xfId="0" applyFont="1" applyBorder="1" applyAlignment="1">
      <alignment horizontal="left" vertical="center" wrapText="1"/>
    </xf>
    <xf numFmtId="0" fontId="9" fillId="0" borderId="14" xfId="1" applyNumberFormat="1" applyFont="1" applyBorder="1" applyAlignment="1" applyProtection="1">
      <alignment horizontal="center" vertical="center"/>
    </xf>
    <xf numFmtId="0" fontId="9" fillId="0" borderId="16" xfId="1" applyNumberFormat="1" applyFont="1" applyBorder="1" applyAlignment="1" applyProtection="1">
      <alignment horizontal="center" vertical="center"/>
    </xf>
    <xf numFmtId="0" fontId="84" fillId="0" borderId="2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4" xfId="0" applyFont="1" applyBorder="1" applyAlignment="1">
      <alignment horizontal="left" vertical="center" wrapText="1"/>
    </xf>
    <xf numFmtId="0" fontId="83" fillId="0" borderId="2" xfId="2" applyFont="1" applyBorder="1" applyAlignment="1" applyProtection="1">
      <alignment vertical="center" wrapText="1"/>
    </xf>
    <xf numFmtId="0" fontId="83" fillId="0" borderId="3" xfId="2" applyFont="1" applyBorder="1" applyAlignment="1" applyProtection="1">
      <alignment vertical="center" wrapText="1"/>
    </xf>
    <xf numFmtId="0" fontId="83" fillId="0" borderId="4" xfId="2" applyFont="1" applyBorder="1" applyAlignment="1" applyProtection="1">
      <alignment vertical="center" wrapText="1"/>
    </xf>
    <xf numFmtId="0" fontId="16" fillId="0" borderId="2" xfId="0" applyFont="1" applyBorder="1" applyAlignment="1">
      <alignment horizontal="left" vertical="center" wrapText="1"/>
    </xf>
    <xf numFmtId="164" fontId="5" fillId="4" borderId="3" xfId="0" applyNumberFormat="1" applyFont="1" applyFill="1" applyBorder="1" applyAlignment="1">
      <alignment horizontal="center" vertical="center"/>
    </xf>
    <xf numFmtId="164" fontId="5" fillId="4" borderId="4" xfId="0" applyNumberFormat="1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19" fillId="0" borderId="29" xfId="0" applyFont="1" applyBorder="1" applyAlignment="1" applyProtection="1">
      <alignment horizontal="center" vertical="center"/>
      <protection hidden="1"/>
    </xf>
    <xf numFmtId="0" fontId="21" fillId="5" borderId="8" xfId="0" applyFont="1" applyFill="1" applyBorder="1" applyAlignment="1" applyProtection="1">
      <alignment horizontal="right" vertical="center" wrapText="1"/>
      <protection hidden="1"/>
    </xf>
    <xf numFmtId="0" fontId="21" fillId="5" borderId="0" xfId="0" applyFont="1" applyFill="1" applyAlignment="1" applyProtection="1">
      <alignment horizontal="right" vertical="center" wrapText="1"/>
      <protection hidden="1"/>
    </xf>
    <xf numFmtId="0" fontId="20" fillId="0" borderId="0" xfId="0" applyFont="1" applyAlignment="1" applyProtection="1">
      <alignment horizontal="center" vertical="center" wrapText="1"/>
      <protection hidden="1"/>
    </xf>
    <xf numFmtId="0" fontId="5" fillId="0" borderId="28" xfId="0" applyFont="1" applyBorder="1" applyAlignment="1" applyProtection="1">
      <alignment horizontal="center" vertical="center"/>
      <protection hidden="1"/>
    </xf>
    <xf numFmtId="0" fontId="39" fillId="5" borderId="14" xfId="0" applyFont="1" applyFill="1" applyBorder="1" applyAlignment="1" applyProtection="1">
      <alignment horizontal="center" vertical="center" wrapText="1"/>
      <protection hidden="1"/>
    </xf>
    <xf numFmtId="0" fontId="39" fillId="5" borderId="15" xfId="0" applyFont="1" applyFill="1" applyBorder="1" applyAlignment="1" applyProtection="1">
      <alignment horizontal="center" vertical="center" wrapText="1"/>
      <protection hidden="1"/>
    </xf>
    <xf numFmtId="0" fontId="39" fillId="5" borderId="16" xfId="0" applyFont="1" applyFill="1" applyBorder="1" applyAlignment="1" applyProtection="1">
      <alignment horizontal="center" vertical="center" wrapText="1"/>
      <protection hidden="1"/>
    </xf>
    <xf numFmtId="0" fontId="16" fillId="0" borderId="2" xfId="0" applyFont="1" applyBorder="1" applyAlignment="1" applyProtection="1">
      <alignment horizontal="center" vertical="center" wrapText="1"/>
      <protection hidden="1"/>
    </xf>
    <xf numFmtId="0" fontId="16" fillId="0" borderId="3" xfId="0" applyFont="1" applyBorder="1" applyAlignment="1" applyProtection="1">
      <alignment horizontal="center" vertical="center" wrapText="1"/>
      <protection hidden="1"/>
    </xf>
    <xf numFmtId="0" fontId="16" fillId="0" borderId="4" xfId="0" applyFont="1" applyBorder="1" applyAlignment="1" applyProtection="1">
      <alignment horizontal="center" vertical="center" wrapText="1"/>
      <protection hidden="1"/>
    </xf>
    <xf numFmtId="0" fontId="40" fillId="5" borderId="14" xfId="0" applyFont="1" applyFill="1" applyBorder="1" applyAlignment="1" applyProtection="1">
      <alignment horizontal="center" vertical="center" wrapText="1"/>
      <protection hidden="1"/>
    </xf>
    <xf numFmtId="0" fontId="40" fillId="5" borderId="15" xfId="0" applyFont="1" applyFill="1" applyBorder="1" applyAlignment="1" applyProtection="1">
      <alignment horizontal="center" vertical="center" wrapText="1"/>
      <protection hidden="1"/>
    </xf>
    <xf numFmtId="0" fontId="40" fillId="5" borderId="16" xfId="0" applyFont="1" applyFill="1" applyBorder="1" applyAlignment="1" applyProtection="1">
      <alignment horizontal="center" vertical="center" wrapText="1"/>
      <protection hidden="1"/>
    </xf>
    <xf numFmtId="0" fontId="37" fillId="5" borderId="5" xfId="0" applyFont="1" applyFill="1" applyBorder="1" applyAlignment="1" applyProtection="1">
      <alignment horizontal="center" vertical="center"/>
      <protection hidden="1"/>
    </xf>
    <xf numFmtId="0" fontId="37" fillId="5" borderId="6" xfId="0" applyFont="1" applyFill="1" applyBorder="1" applyAlignment="1" applyProtection="1">
      <alignment horizontal="center" vertical="center"/>
      <protection hidden="1"/>
    </xf>
    <xf numFmtId="0" fontId="37" fillId="5" borderId="8" xfId="0" applyFont="1" applyFill="1" applyBorder="1" applyAlignment="1" applyProtection="1">
      <alignment horizontal="center" vertical="center"/>
      <protection hidden="1"/>
    </xf>
    <xf numFmtId="0" fontId="37" fillId="5" borderId="0" xfId="0" applyFont="1" applyFill="1" applyAlignment="1" applyProtection="1">
      <alignment horizontal="center" vertical="center"/>
      <protection hidden="1"/>
    </xf>
    <xf numFmtId="0" fontId="37" fillId="5" borderId="10" xfId="0" applyFont="1" applyFill="1" applyBorder="1" applyAlignment="1" applyProtection="1">
      <alignment horizontal="center" vertical="center"/>
      <protection hidden="1"/>
    </xf>
    <xf numFmtId="0" fontId="37" fillId="5" borderId="11" xfId="0" applyFont="1" applyFill="1" applyBorder="1" applyAlignment="1" applyProtection="1">
      <alignment horizontal="center" vertical="center"/>
      <protection hidden="1"/>
    </xf>
    <xf numFmtId="0" fontId="37" fillId="5" borderId="19" xfId="0" applyFont="1" applyFill="1" applyBorder="1" applyAlignment="1" applyProtection="1">
      <alignment horizontal="center" vertical="center" wrapText="1"/>
      <protection hidden="1"/>
    </xf>
    <xf numFmtId="0" fontId="37" fillId="5" borderId="22" xfId="0" applyFont="1" applyFill="1" applyBorder="1" applyAlignment="1" applyProtection="1">
      <alignment horizontal="center" vertical="center" wrapText="1"/>
      <protection hidden="1"/>
    </xf>
    <xf numFmtId="0" fontId="37" fillId="5" borderId="25" xfId="0" applyFont="1" applyFill="1" applyBorder="1" applyAlignment="1" applyProtection="1">
      <alignment horizontal="center" vertical="center" wrapText="1"/>
      <protection hidden="1"/>
    </xf>
    <xf numFmtId="0" fontId="1" fillId="5" borderId="23" xfId="0" applyFont="1" applyFill="1" applyBorder="1" applyAlignment="1" applyProtection="1">
      <alignment horizontal="center" textRotation="90"/>
      <protection hidden="1"/>
    </xf>
    <xf numFmtId="0" fontId="1" fillId="5" borderId="26" xfId="0" applyFont="1" applyFill="1" applyBorder="1" applyAlignment="1" applyProtection="1">
      <alignment horizontal="center" textRotation="90"/>
      <protection hidden="1"/>
    </xf>
    <xf numFmtId="0" fontId="20" fillId="5" borderId="20" xfId="0" applyFont="1" applyFill="1" applyBorder="1" applyAlignment="1" applyProtection="1">
      <alignment horizontal="center"/>
      <protection hidden="1"/>
    </xf>
    <xf numFmtId="0" fontId="20" fillId="5" borderId="21" xfId="0" applyFont="1" applyFill="1" applyBorder="1" applyAlignment="1" applyProtection="1">
      <alignment horizontal="center"/>
      <protection hidden="1"/>
    </xf>
    <xf numFmtId="0" fontId="5" fillId="0" borderId="2" xfId="0" applyFont="1" applyBorder="1" applyAlignment="1" applyProtection="1">
      <alignment horizontal="right" vertical="center"/>
      <protection hidden="1"/>
    </xf>
    <xf numFmtId="0" fontId="5" fillId="0" borderId="3" xfId="0" applyFont="1" applyBorder="1" applyAlignment="1" applyProtection="1">
      <alignment horizontal="right" vertical="center"/>
      <protection hidden="1"/>
    </xf>
    <xf numFmtId="164" fontId="5" fillId="4" borderId="3" xfId="0" applyNumberFormat="1" applyFont="1" applyFill="1" applyBorder="1" applyAlignment="1" applyProtection="1">
      <alignment horizontal="center" vertical="center"/>
      <protection hidden="1"/>
    </xf>
    <xf numFmtId="164" fontId="5" fillId="4" borderId="4" xfId="0" applyNumberFormat="1" applyFont="1" applyFill="1" applyBorder="1" applyAlignment="1" applyProtection="1">
      <alignment horizontal="center" vertical="center"/>
      <protection hidden="1"/>
    </xf>
    <xf numFmtId="0" fontId="37" fillId="5" borderId="5" xfId="0" applyFont="1" applyFill="1" applyBorder="1" applyAlignment="1" applyProtection="1">
      <alignment horizontal="center" vertical="center" wrapText="1"/>
      <protection hidden="1"/>
    </xf>
    <xf numFmtId="0" fontId="37" fillId="5" borderId="6" xfId="0" applyFont="1" applyFill="1" applyBorder="1" applyAlignment="1" applyProtection="1">
      <alignment horizontal="center" vertical="center" wrapText="1"/>
      <protection hidden="1"/>
    </xf>
    <xf numFmtId="0" fontId="37" fillId="5" borderId="8" xfId="0" applyFont="1" applyFill="1" applyBorder="1" applyAlignment="1" applyProtection="1">
      <alignment horizontal="center" vertical="center" wrapText="1"/>
      <protection hidden="1"/>
    </xf>
    <xf numFmtId="0" fontId="37" fillId="5" borderId="0" xfId="0" applyFont="1" applyFill="1" applyAlignment="1" applyProtection="1">
      <alignment horizontal="center" vertical="center" wrapText="1"/>
      <protection hidden="1"/>
    </xf>
    <xf numFmtId="0" fontId="37" fillId="5" borderId="10" xfId="0" applyFont="1" applyFill="1" applyBorder="1" applyAlignment="1" applyProtection="1">
      <alignment horizontal="center" vertical="center" wrapText="1"/>
      <protection hidden="1"/>
    </xf>
    <xf numFmtId="0" fontId="37" fillId="5" borderId="11" xfId="0" applyFont="1" applyFill="1" applyBorder="1" applyAlignment="1" applyProtection="1">
      <alignment horizontal="center" vertical="center" wrapText="1"/>
      <protection hidden="1"/>
    </xf>
    <xf numFmtId="0" fontId="5" fillId="5" borderId="23" xfId="0" applyFont="1" applyFill="1" applyBorder="1" applyAlignment="1" applyProtection="1">
      <alignment horizontal="center" vertical="center"/>
      <protection hidden="1"/>
    </xf>
    <xf numFmtId="0" fontId="5" fillId="5" borderId="26" xfId="0" applyFont="1" applyFill="1" applyBorder="1" applyAlignment="1" applyProtection="1">
      <alignment horizontal="center" vertical="center"/>
      <protection hidden="1"/>
    </xf>
    <xf numFmtId="0" fontId="9" fillId="4" borderId="3" xfId="0" applyFont="1" applyFill="1" applyBorder="1" applyAlignment="1" applyProtection="1">
      <alignment horizontal="center" vertical="center"/>
      <protection hidden="1"/>
    </xf>
    <xf numFmtId="0" fontId="9" fillId="4" borderId="4" xfId="0" applyFont="1" applyFill="1" applyBorder="1" applyAlignment="1" applyProtection="1">
      <alignment horizontal="center" vertical="center"/>
      <protection hidden="1"/>
    </xf>
    <xf numFmtId="0" fontId="23" fillId="5" borderId="6" xfId="0" applyFont="1" applyFill="1" applyBorder="1" applyAlignment="1" applyProtection="1">
      <alignment horizontal="center" vertical="center"/>
      <protection hidden="1"/>
    </xf>
    <xf numFmtId="0" fontId="23" fillId="5" borderId="0" xfId="0" applyFont="1" applyFill="1" applyAlignment="1" applyProtection="1">
      <alignment horizontal="center" vertical="center"/>
      <protection hidden="1"/>
    </xf>
  </cellXfs>
  <cellStyles count="3">
    <cellStyle name="Hyperlink" xfId="2" builtinId="8"/>
    <cellStyle name="Normal" xfId="0" builtinId="0"/>
    <cellStyle name="Percent" xfId="1" builtinId="5"/>
  </cellStyles>
  <dxfs count="220"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b/>
        <i val="0"/>
      </font>
      <fill>
        <patternFill>
          <fgColor rgb="FFC0C0C0"/>
          <bgColor rgb="FFC0C0C0"/>
        </patternFill>
      </fill>
    </dxf>
    <dxf>
      <font>
        <b/>
        <i val="0"/>
      </font>
      <fill>
        <patternFill>
          <fgColor rgb="FFDAA520"/>
          <bgColor rgb="FFFFC000"/>
        </patternFill>
      </fill>
    </dxf>
    <dxf>
      <font>
        <b/>
        <i val="0"/>
        <color theme="0" tint="-4.9989318521683403E-2"/>
      </font>
      <fill>
        <patternFill>
          <bgColor rgb="FF006100"/>
        </patternFill>
      </fill>
    </dxf>
    <dxf>
      <font>
        <b/>
        <i val="0"/>
      </font>
      <fill>
        <patternFill>
          <fgColor rgb="FFCD7F32"/>
          <bgColor rgb="FFCD7F3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theme="0"/>
        </patternFill>
      </fill>
    </dxf>
    <dxf>
      <font>
        <b/>
        <i val="0"/>
        <color auto="1"/>
      </font>
      <fill>
        <patternFill patternType="solid">
          <fgColor rgb="FFCD9D32"/>
          <bgColor rgb="FFC0C0C0"/>
        </patternFill>
      </fill>
    </dxf>
    <dxf>
      <font>
        <b/>
        <i val="0"/>
      </font>
      <fill>
        <patternFill>
          <bgColor rgb="FFCD7F32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b/>
        <i val="0"/>
      </font>
      <fill>
        <patternFill>
          <fgColor rgb="FFDAA520"/>
          <bgColor rgb="FFFFC000"/>
        </patternFill>
      </fill>
    </dxf>
    <dxf>
      <font>
        <b/>
        <i val="0"/>
        <color theme="0" tint="-4.9989318521683403E-2"/>
      </font>
      <fill>
        <patternFill>
          <bgColor rgb="FF006100"/>
        </patternFill>
      </fill>
    </dxf>
    <dxf>
      <font>
        <b/>
        <i val="0"/>
      </font>
      <fill>
        <patternFill>
          <fgColor rgb="FFCD7F32"/>
          <bgColor rgb="FFCD7F32"/>
        </patternFill>
      </fill>
    </dxf>
    <dxf>
      <font>
        <b/>
        <i val="0"/>
      </font>
      <fill>
        <patternFill>
          <fgColor rgb="FFC0C0C0"/>
          <bgColor rgb="FFC0C0C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theme="0"/>
        </patternFill>
      </fill>
    </dxf>
    <dxf>
      <font>
        <b/>
        <i val="0"/>
        <color auto="1"/>
      </font>
      <fill>
        <patternFill patternType="solid">
          <fgColor rgb="FFCD9D32"/>
          <bgColor rgb="FFC0C0C0"/>
        </patternFill>
      </fill>
    </dxf>
    <dxf>
      <font>
        <b/>
        <i val="0"/>
      </font>
      <fill>
        <patternFill>
          <bgColor rgb="FFCD7F32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b/>
        <i val="0"/>
        <color theme="0" tint="-4.9989318521683403E-2"/>
      </font>
      <fill>
        <patternFill>
          <bgColor rgb="FF006100"/>
        </patternFill>
      </fill>
    </dxf>
    <dxf>
      <font>
        <b/>
        <i val="0"/>
      </font>
      <fill>
        <patternFill>
          <fgColor rgb="FFDAA520"/>
          <bgColor rgb="FFFFC000"/>
        </patternFill>
      </fill>
    </dxf>
    <dxf>
      <font>
        <b/>
        <i val="0"/>
      </font>
      <fill>
        <patternFill>
          <fgColor rgb="FFC0C0C0"/>
          <bgColor rgb="FFC0C0C0"/>
        </patternFill>
      </fill>
    </dxf>
    <dxf>
      <font>
        <b/>
        <i val="0"/>
      </font>
      <fill>
        <patternFill>
          <fgColor rgb="FFCD7F32"/>
          <bgColor rgb="FFCD7F32"/>
        </patternFill>
      </fill>
    </dxf>
    <dxf>
      <font>
        <b/>
        <i val="0"/>
      </font>
      <fill>
        <patternFill>
          <bgColor rgb="FFCD7F32"/>
        </patternFill>
      </fill>
    </dxf>
    <dxf>
      <font>
        <b/>
        <i val="0"/>
        <color auto="1"/>
      </font>
      <fill>
        <patternFill patternType="solid">
          <fgColor rgb="FFCD9D32"/>
          <bgColor rgb="FFC0C0C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theme="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b/>
        <i val="0"/>
      </font>
      <fill>
        <patternFill>
          <fgColor rgb="FFDAA520"/>
          <bgColor rgb="FFFFC000"/>
        </patternFill>
      </fill>
    </dxf>
    <dxf>
      <font>
        <b/>
        <i val="0"/>
      </font>
      <fill>
        <patternFill>
          <fgColor rgb="FFC0C0C0"/>
          <bgColor rgb="FFC0C0C0"/>
        </patternFill>
      </fill>
    </dxf>
    <dxf>
      <font>
        <b/>
        <i val="0"/>
      </font>
      <fill>
        <patternFill>
          <fgColor rgb="FFCD7F32"/>
          <bgColor rgb="FFCD7F32"/>
        </patternFill>
      </fill>
    </dxf>
    <dxf>
      <font>
        <b/>
        <i val="0"/>
        <color theme="0" tint="-4.9989318521683403E-2"/>
      </font>
      <fill>
        <patternFill>
          <bgColor rgb="FF006100"/>
        </patternFill>
      </fill>
    </dxf>
    <dxf>
      <font>
        <b/>
        <i val="0"/>
      </font>
      <fill>
        <patternFill>
          <bgColor rgb="FFCD7F32"/>
        </patternFill>
      </fill>
    </dxf>
    <dxf>
      <font>
        <b/>
        <i val="0"/>
        <color auto="1"/>
      </font>
      <fill>
        <patternFill patternType="solid">
          <fgColor rgb="FFCD9D32"/>
          <bgColor rgb="FFC0C0C0"/>
        </patternFill>
      </fill>
    </dxf>
    <dxf>
      <fill>
        <patternFill>
          <bgColor theme="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b/>
        <i val="0"/>
      </font>
      <fill>
        <patternFill>
          <fgColor rgb="FFDAA520"/>
          <bgColor rgb="FFFFC000"/>
        </patternFill>
      </fill>
    </dxf>
    <dxf>
      <font>
        <b/>
        <i val="0"/>
      </font>
      <fill>
        <patternFill>
          <fgColor rgb="FFC0C0C0"/>
          <bgColor rgb="FFC0C0C0"/>
        </patternFill>
      </fill>
    </dxf>
    <dxf>
      <font>
        <b/>
        <i val="0"/>
      </font>
      <fill>
        <patternFill>
          <fgColor rgb="FFCD7F32"/>
          <bgColor rgb="FFCD7F32"/>
        </patternFill>
      </fill>
    </dxf>
    <dxf>
      <font>
        <b/>
        <i val="0"/>
        <color theme="0" tint="-4.9989318521683403E-2"/>
      </font>
      <fill>
        <patternFill>
          <bgColor rgb="FF006100"/>
        </patternFill>
      </fill>
    </dxf>
    <dxf>
      <fill>
        <patternFill>
          <bgColor theme="0"/>
        </patternFill>
      </fill>
    </dxf>
    <dxf>
      <font>
        <b/>
        <i val="0"/>
      </font>
      <fill>
        <patternFill>
          <bgColor rgb="FFCD7F32"/>
        </patternFill>
      </fill>
    </dxf>
    <dxf>
      <font>
        <b/>
        <i val="0"/>
        <color auto="1"/>
      </font>
      <fill>
        <patternFill patternType="solid">
          <fgColor rgb="FFCD9D32"/>
          <bgColor rgb="FFC0C0C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color theme="0" tint="-4.9989318521683403E-2"/>
      </font>
      <fill>
        <patternFill>
          <bgColor rgb="FFC00000"/>
        </patternFill>
      </fill>
    </dxf>
    <dxf>
      <font>
        <color theme="0" tint="-4.9989318521683403E-2"/>
      </font>
      <fill>
        <patternFill>
          <bgColor rgb="FF006100"/>
        </patternFill>
      </fill>
    </dxf>
    <dxf>
      <font>
        <b/>
        <i val="0"/>
      </font>
      <fill>
        <patternFill>
          <fgColor rgb="FFC0C0C0"/>
          <bgColor rgb="FFC0C0C0"/>
        </patternFill>
      </fill>
    </dxf>
    <dxf>
      <font>
        <b/>
        <i val="0"/>
        <color theme="0" tint="-4.9989318521683403E-2"/>
      </font>
      <fill>
        <patternFill>
          <bgColor rgb="FF006100"/>
        </patternFill>
      </fill>
    </dxf>
    <dxf>
      <font>
        <b/>
        <i val="0"/>
      </font>
      <fill>
        <patternFill>
          <fgColor rgb="FFCD7F32"/>
          <bgColor rgb="FFCD7F32"/>
        </patternFill>
      </fill>
    </dxf>
    <dxf>
      <font>
        <b/>
        <i val="0"/>
      </font>
      <fill>
        <patternFill>
          <fgColor rgb="FFDAA520"/>
          <bgColor rgb="FFFFC000"/>
        </patternFill>
      </fill>
    </dxf>
    <dxf>
      <fill>
        <patternFill>
          <bgColor theme="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 patternType="solid">
          <fgColor rgb="FFCD9D32"/>
          <bgColor rgb="FFC0C0C0"/>
        </patternFill>
      </fill>
    </dxf>
    <dxf>
      <font>
        <b/>
        <i val="0"/>
      </font>
      <fill>
        <patternFill>
          <bgColor rgb="FFCD7F32"/>
        </patternFill>
      </fill>
    </dxf>
  </dxfs>
  <tableStyles count="0" defaultTableStyle="TableStyleMedium2" defaultPivotStyle="PivotStyleLight16"/>
  <colors>
    <mruColors>
      <color rgb="FFFFC000"/>
      <color rgb="FF006100"/>
      <color rgb="FFCD7F32"/>
      <color rgb="FFC0C0C0"/>
      <color rgb="FFC6EFCE"/>
      <color rgb="FFFFD700"/>
      <color rgb="FFCD9D32"/>
      <color rgb="FFDAA5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3343275</xdr:colOff>
      <xdr:row>3</xdr:row>
      <xdr:rowOff>57150</xdr:rowOff>
    </xdr:from>
    <xdr:to>
      <xdr:col>1</xdr:col>
      <xdr:colOff>5626227</xdr:colOff>
      <xdr:row>3</xdr:row>
      <xdr:rowOff>643965</xdr:rowOff>
    </xdr:to>
    <xdr:pic>
      <xdr:nvPicPr>
        <xdr:cNvPr id="5" name="Picture 11">
          <a:extLst>
            <a:ext uri="{FF2B5EF4-FFF2-40B4-BE49-F238E27FC236}">
              <a16:creationId xmlns:a16="http://schemas.microsoft.com/office/drawing/2014/main" id="{97D41698-1517-4BA2-B0A6-5989998BF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b="34834"/>
        <a:stretch>
          <a:fillRect/>
        </a:stretch>
      </xdr:blipFill>
      <xdr:spPr bwMode="auto">
        <a:xfrm>
          <a:off x="3952875" y="4762500"/>
          <a:ext cx="2282952" cy="586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1816100</xdr:colOff>
      <xdr:row>0</xdr:row>
      <xdr:rowOff>314325</xdr:rowOff>
    </xdr:from>
    <xdr:to>
      <xdr:col>1</xdr:col>
      <xdr:colOff>3976100</xdr:colOff>
      <xdr:row>0</xdr:row>
      <xdr:rowOff>2474325</xdr:rowOff>
    </xdr:to>
    <xdr:pic>
      <xdr:nvPicPr>
        <xdr:cNvPr id="6" name="Picture 5" descr="A picture containing outdoor object, pinwheel, envelope&#10;&#10;Description automatically generated">
          <a:extLst>
            <a:ext uri="{FF2B5EF4-FFF2-40B4-BE49-F238E27FC236}">
              <a16:creationId xmlns:a16="http://schemas.microsoft.com/office/drawing/2014/main" id="{2B232697-D9A5-4FCD-B10E-EC79B23DEF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57450" y="822325"/>
          <a:ext cx="2160000" cy="21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212911</xdr:colOff>
      <xdr:row>0</xdr:row>
      <xdr:rowOff>0</xdr:rowOff>
    </xdr:from>
    <xdr:to>
      <xdr:col>1</xdr:col>
      <xdr:colOff>2249334</xdr:colOff>
      <xdr:row>1</xdr:row>
      <xdr:rowOff>82550</xdr:rowOff>
    </xdr:to>
    <xdr:pic>
      <xdr:nvPicPr>
        <xdr:cNvPr id="68" name="Picture 11">
          <a:extLst>
            <a:ext uri="{FF2B5EF4-FFF2-40B4-BE49-F238E27FC236}">
              <a16:creationId xmlns:a16="http://schemas.microsoft.com/office/drawing/2014/main" id="{94B7356F-DCC8-4450-95A2-5C7F8AE54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b="34834"/>
        <a:stretch>
          <a:fillRect/>
        </a:stretch>
      </xdr:blipFill>
      <xdr:spPr bwMode="auto">
        <a:xfrm>
          <a:off x="212911" y="0"/>
          <a:ext cx="2284073" cy="587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7349191</xdr:colOff>
      <xdr:row>0</xdr:row>
      <xdr:rowOff>7471</xdr:rowOff>
    </xdr:from>
    <xdr:to>
      <xdr:col>1</xdr:col>
      <xdr:colOff>8473141</xdr:colOff>
      <xdr:row>2</xdr:row>
      <xdr:rowOff>121771</xdr:rowOff>
    </xdr:to>
    <xdr:pic>
      <xdr:nvPicPr>
        <xdr:cNvPr id="11" name="Picture 10" descr="A picture containing outdoor object, pinwheel, envelope&#10;&#10;Description automatically generated">
          <a:extLst>
            <a:ext uri="{FF2B5EF4-FFF2-40B4-BE49-F238E27FC236}">
              <a16:creationId xmlns:a16="http://schemas.microsoft.com/office/drawing/2014/main" id="{11D39DBA-9109-4EFE-AAB1-2A17AD9616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10662" y="7471"/>
          <a:ext cx="1123950" cy="1130300"/>
        </a:xfrm>
        <a:prstGeom prst="rect">
          <a:avLst/>
        </a:prstGeom>
      </xdr:spPr>
    </xdr:pic>
    <xdr:clientData/>
  </xdr:twoCellAnchor>
  <xdr:twoCellAnchor>
    <xdr:from>
      <xdr:col>4</xdr:col>
      <xdr:colOff>14931</xdr:colOff>
      <xdr:row>0</xdr:row>
      <xdr:rowOff>209179</xdr:rowOff>
    </xdr:from>
    <xdr:to>
      <xdr:col>9</xdr:col>
      <xdr:colOff>7471</xdr:colOff>
      <xdr:row>3</xdr:row>
      <xdr:rowOff>141944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24992CBE-A050-4E44-883E-A4D96BF8935A}"/>
            </a:ext>
          </a:extLst>
        </xdr:cNvPr>
        <xdr:cNvSpPr txBox="1"/>
      </xdr:nvSpPr>
      <xdr:spPr>
        <a:xfrm>
          <a:off x="10301931" y="209179"/>
          <a:ext cx="3199290" cy="107576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ZA" sz="1800" b="1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</a:rPr>
            <a:t>Please read this first!</a:t>
          </a:r>
          <a:br>
            <a:rPr lang="en-ZA" sz="1800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</a:rPr>
          </a:br>
          <a:br>
            <a:rPr lang="en-ZA" sz="500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</a:rPr>
          </a:br>
          <a:r>
            <a:rPr lang="en-ZA" sz="1600" i="1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</a:rPr>
            <a:t>Before</a:t>
          </a:r>
          <a:r>
            <a:rPr lang="en-ZA" sz="1600" i="1" baseline="0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</a:rPr>
            <a:t> you complete the </a:t>
          </a:r>
          <a:br>
            <a:rPr lang="en-ZA" sz="1600" i="1" baseline="0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</a:rPr>
          </a:br>
          <a:r>
            <a:rPr lang="en-ZA" sz="1600" i="1" baseline="0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</a:rPr>
            <a:t>Star Award assesment sheet</a:t>
          </a:r>
          <a:r>
            <a:rPr lang="en-ZA" sz="1600" baseline="0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</a:rPr>
            <a:t>!</a:t>
          </a:r>
          <a:endParaRPr lang="en-ZA" sz="1800">
            <a:solidFill>
              <a:srgbClr val="FF0000"/>
            </a:solidFill>
            <a:latin typeface="Verdana" panose="020B0604030504040204" pitchFamily="34" charset="0"/>
            <a:ea typeface="Verdana" panose="020B060403050404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29879</xdr:colOff>
      <xdr:row>0</xdr:row>
      <xdr:rowOff>0</xdr:rowOff>
    </xdr:from>
    <xdr:to>
      <xdr:col>8</xdr:col>
      <xdr:colOff>41179</xdr:colOff>
      <xdr:row>2</xdr:row>
      <xdr:rowOff>115421</xdr:rowOff>
    </xdr:to>
    <xdr:pic>
      <xdr:nvPicPr>
        <xdr:cNvPr id="23" name="Picture 22" descr="A picture containing outdoor object, pinwheel, envelope&#10;&#10;Description automatically generated">
          <a:extLst>
            <a:ext uri="{FF2B5EF4-FFF2-40B4-BE49-F238E27FC236}">
              <a16:creationId xmlns:a16="http://schemas.microsoft.com/office/drawing/2014/main" id="{4A4F61B4-34E9-4309-AF44-E0A0D01E95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5761" y="0"/>
          <a:ext cx="1168774" cy="1131421"/>
        </a:xfrm>
        <a:prstGeom prst="rect">
          <a:avLst/>
        </a:prstGeom>
      </xdr:spPr>
    </xdr:pic>
    <xdr:clientData/>
  </xdr:twoCellAnchor>
  <xdr:twoCellAnchor editAs="oneCell">
    <xdr:from>
      <xdr:col>5</xdr:col>
      <xdr:colOff>63686</xdr:colOff>
      <xdr:row>49</xdr:row>
      <xdr:rowOff>11656</xdr:rowOff>
    </xdr:from>
    <xdr:to>
      <xdr:col>5</xdr:col>
      <xdr:colOff>939801</xdr:colOff>
      <xdr:row>52</xdr:row>
      <xdr:rowOff>249890</xdr:rowOff>
    </xdr:to>
    <xdr:pic>
      <xdr:nvPicPr>
        <xdr:cNvPr id="3" name="Picture 2" descr="A picture containing outdoor object, pinwheel, envelope&#10;&#10;Description automatically generated">
          <a:extLst>
            <a:ext uri="{FF2B5EF4-FFF2-40B4-BE49-F238E27FC236}">
              <a16:creationId xmlns:a16="http://schemas.microsoft.com/office/drawing/2014/main" id="{4BEF051A-4425-4EEE-BDA2-125B5F63E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49886" y="18687006"/>
          <a:ext cx="904690" cy="873234"/>
        </a:xfrm>
        <a:prstGeom prst="rect">
          <a:avLst/>
        </a:prstGeom>
      </xdr:spPr>
    </xdr:pic>
    <xdr:clientData/>
  </xdr:twoCellAnchor>
  <xdr:twoCellAnchor>
    <xdr:from>
      <xdr:col>0</xdr:col>
      <xdr:colOff>217270</xdr:colOff>
      <xdr:row>0</xdr:row>
      <xdr:rowOff>0</xdr:rowOff>
    </xdr:from>
    <xdr:to>
      <xdr:col>3</xdr:col>
      <xdr:colOff>797486</xdr:colOff>
      <xdr:row>1</xdr:row>
      <xdr:rowOff>82550</xdr:rowOff>
    </xdr:to>
    <xdr:pic>
      <xdr:nvPicPr>
        <xdr:cNvPr id="2" name="Picture 11">
          <a:extLst>
            <a:ext uri="{FF2B5EF4-FFF2-40B4-BE49-F238E27FC236}">
              <a16:creationId xmlns:a16="http://schemas.microsoft.com/office/drawing/2014/main" id="{B4955DC4-B483-4BBE-9BD9-9A2D3F7B4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 b="34834"/>
        <a:stretch>
          <a:fillRect/>
        </a:stretch>
      </xdr:blipFill>
      <xdr:spPr bwMode="auto">
        <a:xfrm>
          <a:off x="217270" y="0"/>
          <a:ext cx="2377266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217270</xdr:colOff>
      <xdr:row>0</xdr:row>
      <xdr:rowOff>0</xdr:rowOff>
    </xdr:from>
    <xdr:to>
      <xdr:col>3</xdr:col>
      <xdr:colOff>797486</xdr:colOff>
      <xdr:row>1</xdr:row>
      <xdr:rowOff>82550</xdr:rowOff>
    </xdr:to>
    <xdr:pic>
      <xdr:nvPicPr>
        <xdr:cNvPr id="22" name="Picture 11">
          <a:extLst>
            <a:ext uri="{FF2B5EF4-FFF2-40B4-BE49-F238E27FC236}">
              <a16:creationId xmlns:a16="http://schemas.microsoft.com/office/drawing/2014/main" id="{D355DABB-3C45-4E5F-A7AD-7243E3C5C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b="34834"/>
        <a:stretch>
          <a:fillRect/>
        </a:stretch>
      </xdr:blipFill>
      <xdr:spPr bwMode="auto">
        <a:xfrm>
          <a:off x="217270" y="0"/>
          <a:ext cx="2283510" cy="586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18670</xdr:colOff>
      <xdr:row>0</xdr:row>
      <xdr:rowOff>0</xdr:rowOff>
    </xdr:from>
    <xdr:to>
      <xdr:col>8</xdr:col>
      <xdr:colOff>29970</xdr:colOff>
      <xdr:row>2</xdr:row>
      <xdr:rowOff>115421</xdr:rowOff>
    </xdr:to>
    <xdr:pic>
      <xdr:nvPicPr>
        <xdr:cNvPr id="29" name="Picture 28" descr="A picture containing outdoor object, pinwheel, envelope&#10;&#10;Description automatically generated">
          <a:extLst>
            <a:ext uri="{FF2B5EF4-FFF2-40B4-BE49-F238E27FC236}">
              <a16:creationId xmlns:a16="http://schemas.microsoft.com/office/drawing/2014/main" id="{FAA4B481-B4AE-40CE-9E60-54886DF076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4552" y="0"/>
          <a:ext cx="1168774" cy="1131421"/>
        </a:xfrm>
        <a:prstGeom prst="rect">
          <a:avLst/>
        </a:prstGeom>
      </xdr:spPr>
    </xdr:pic>
    <xdr:clientData/>
  </xdr:twoCellAnchor>
  <xdr:twoCellAnchor editAs="oneCell">
    <xdr:from>
      <xdr:col>5</xdr:col>
      <xdr:colOff>63686</xdr:colOff>
      <xdr:row>49</xdr:row>
      <xdr:rowOff>11656</xdr:rowOff>
    </xdr:from>
    <xdr:to>
      <xdr:col>5</xdr:col>
      <xdr:colOff>939801</xdr:colOff>
      <xdr:row>52</xdr:row>
      <xdr:rowOff>249890</xdr:rowOff>
    </xdr:to>
    <xdr:pic>
      <xdr:nvPicPr>
        <xdr:cNvPr id="2" name="Picture 1" descr="A picture containing outdoor object, pinwheel, envelope&#10;&#10;Description automatically generated">
          <a:extLst>
            <a:ext uri="{FF2B5EF4-FFF2-40B4-BE49-F238E27FC236}">
              <a16:creationId xmlns:a16="http://schemas.microsoft.com/office/drawing/2014/main" id="{64651DB2-94EC-45CA-871C-3F97C24FE5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49886" y="18687006"/>
          <a:ext cx="904690" cy="87323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0</xdr:row>
      <xdr:rowOff>0</xdr:rowOff>
    </xdr:from>
    <xdr:to>
      <xdr:col>3</xdr:col>
      <xdr:colOff>1130985</xdr:colOff>
      <xdr:row>1</xdr:row>
      <xdr:rowOff>81990</xdr:rowOff>
    </xdr:to>
    <xdr:pic>
      <xdr:nvPicPr>
        <xdr:cNvPr id="4" name="Picture 11">
          <a:extLst>
            <a:ext uri="{FF2B5EF4-FFF2-40B4-BE49-F238E27FC236}">
              <a16:creationId xmlns:a16="http://schemas.microsoft.com/office/drawing/2014/main" id="{FDA3DEFF-853B-4156-BA4A-6073A5C31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b="34834"/>
        <a:stretch>
          <a:fillRect/>
        </a:stretch>
      </xdr:blipFill>
      <xdr:spPr bwMode="auto">
        <a:xfrm>
          <a:off x="209550" y="0"/>
          <a:ext cx="2283510" cy="586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18</xdr:col>
      <xdr:colOff>308162</xdr:colOff>
      <xdr:row>0</xdr:row>
      <xdr:rowOff>0</xdr:rowOff>
    </xdr:from>
    <xdr:to>
      <xdr:col>18</xdr:col>
      <xdr:colOff>1532965</xdr:colOff>
      <xdr:row>2</xdr:row>
      <xdr:rowOff>114300</xdr:rowOff>
    </xdr:to>
    <xdr:pic>
      <xdr:nvPicPr>
        <xdr:cNvPr id="5" name="Picture 4" descr="A picture containing outdoor object, pinwheel, envelope&#10;&#10;Description automatically generated">
          <a:extLst>
            <a:ext uri="{FF2B5EF4-FFF2-40B4-BE49-F238E27FC236}">
              <a16:creationId xmlns:a16="http://schemas.microsoft.com/office/drawing/2014/main" id="{4292465E-1903-4F02-A758-79D7DB7C24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61456" y="0"/>
          <a:ext cx="1224803" cy="11303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0</xdr:row>
      <xdr:rowOff>0</xdr:rowOff>
    </xdr:from>
    <xdr:to>
      <xdr:col>3</xdr:col>
      <xdr:colOff>1130985</xdr:colOff>
      <xdr:row>1</xdr:row>
      <xdr:rowOff>81990</xdr:rowOff>
    </xdr:to>
    <xdr:pic>
      <xdr:nvPicPr>
        <xdr:cNvPr id="4" name="Picture 11">
          <a:extLst>
            <a:ext uri="{FF2B5EF4-FFF2-40B4-BE49-F238E27FC236}">
              <a16:creationId xmlns:a16="http://schemas.microsoft.com/office/drawing/2014/main" id="{947DC21F-C151-4E78-B504-544CAF2DD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b="34834"/>
        <a:stretch>
          <a:fillRect/>
        </a:stretch>
      </xdr:blipFill>
      <xdr:spPr bwMode="auto">
        <a:xfrm>
          <a:off x="209550" y="0"/>
          <a:ext cx="2642285" cy="589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18</xdr:col>
      <xdr:colOff>651809</xdr:colOff>
      <xdr:row>0</xdr:row>
      <xdr:rowOff>0</xdr:rowOff>
    </xdr:from>
    <xdr:to>
      <xdr:col>19</xdr:col>
      <xdr:colOff>76200</xdr:colOff>
      <xdr:row>2</xdr:row>
      <xdr:rowOff>114300</xdr:rowOff>
    </xdr:to>
    <xdr:pic>
      <xdr:nvPicPr>
        <xdr:cNvPr id="5" name="Picture 4" descr="A picture containing outdoor object, pinwheel, envelope&#10;&#10;Description automatically generated">
          <a:extLst>
            <a:ext uri="{FF2B5EF4-FFF2-40B4-BE49-F238E27FC236}">
              <a16:creationId xmlns:a16="http://schemas.microsoft.com/office/drawing/2014/main" id="{F639015A-4C63-4A5D-BD1E-6BF166D87E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18985" y="0"/>
          <a:ext cx="1224803" cy="1130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scouts.org.za/wp-content/uploads/2026/05/Star-Award-Recognition-Programme-2026-Patrol-and-Troop-Award-Guidelines-v1-202604-v2.pdf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sdgs.scout.org/project/hermanus-scouts-make-220-meals-homeless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7F109-471D-4EC3-A7C8-B223442A8375}">
  <dimension ref="A1:C4"/>
  <sheetViews>
    <sheetView showGridLines="0" zoomScale="85" zoomScaleNormal="85" workbookViewId="0">
      <selection activeCell="B3" sqref="B3"/>
    </sheetView>
  </sheetViews>
  <sheetFormatPr defaultColWidth="9.140625" defaultRowHeight="15"/>
  <cols>
    <col min="1" max="1" width="9.140625" style="151"/>
    <col min="2" max="2" width="85" style="151" customWidth="1"/>
    <col min="3" max="16384" width="9.140625" style="151"/>
  </cols>
  <sheetData>
    <row r="1" spans="1:3" s="20" customFormat="1" ht="300" customHeight="1">
      <c r="A1" s="19"/>
      <c r="B1" s="152" t="s">
        <v>0</v>
      </c>
      <c r="C1" s="19"/>
    </row>
    <row r="2" spans="1:3" s="20" customFormat="1" ht="9.9499999999999993" customHeight="1">
      <c r="A2" s="19"/>
      <c r="B2" s="19"/>
      <c r="C2" s="19"/>
    </row>
    <row r="3" spans="1:3" s="20" customFormat="1" ht="20.100000000000001" customHeight="1">
      <c r="A3" s="19"/>
      <c r="B3" s="21"/>
      <c r="C3" s="22"/>
    </row>
    <row r="4" spans="1:3" s="20" customFormat="1" ht="291.75" customHeight="1">
      <c r="A4" s="19"/>
      <c r="B4" s="19"/>
      <c r="C4" s="19"/>
    </row>
  </sheetData>
  <sheetProtection sheet="1" objects="1" scenarios="1"/>
  <printOptions horizontalCentered="1" verticalCentered="1"/>
  <pageMargins left="0" right="0" top="0.19685039370078741" bottom="0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93B2D-9903-4A0E-B75A-C97B954C3F54}">
  <dimension ref="A1:J107"/>
  <sheetViews>
    <sheetView showGridLines="0" zoomScale="85" zoomScaleNormal="85" workbookViewId="0">
      <pane xSplit="1" ySplit="4" topLeftCell="B5" activePane="bottomRight" state="frozen"/>
      <selection pane="topRight" activeCell="B53" sqref="B53:S53"/>
      <selection pane="bottomLeft" activeCell="B53" sqref="B53:S53"/>
      <selection pane="bottomRight" activeCell="B5" sqref="B5"/>
    </sheetView>
  </sheetViews>
  <sheetFormatPr defaultColWidth="9.140625" defaultRowHeight="14.25"/>
  <cols>
    <col min="1" max="1" width="3.7109375" style="1" customWidth="1"/>
    <col min="2" max="2" width="130.5703125" style="9" customWidth="1"/>
    <col min="3" max="3" width="3.7109375" style="1" customWidth="1"/>
    <col min="4" max="10" width="9.140625" style="185"/>
    <col min="11" max="16384" width="9.140625" style="1"/>
  </cols>
  <sheetData>
    <row r="1" spans="1:10" s="20" customFormat="1" ht="39.950000000000003" customHeight="1">
      <c r="A1" s="19"/>
      <c r="B1" s="19"/>
      <c r="C1" s="19"/>
    </row>
    <row r="2" spans="1:10" s="20" customFormat="1" ht="39.950000000000003" customHeight="1">
      <c r="A2" s="19"/>
      <c r="B2" s="146" t="s">
        <v>1</v>
      </c>
      <c r="C2" s="19"/>
      <c r="D2" s="186" t="s">
        <v>2</v>
      </c>
      <c r="E2" s="182"/>
    </row>
    <row r="3" spans="1:10" s="20" customFormat="1" ht="9.9499999999999993" customHeight="1">
      <c r="A3" s="19"/>
      <c r="B3" s="19"/>
      <c r="C3" s="19"/>
    </row>
    <row r="4" spans="1:10" s="20" customFormat="1" ht="20.100000000000001" customHeight="1">
      <c r="A4" s="19"/>
      <c r="B4" s="21"/>
      <c r="C4" s="22"/>
    </row>
    <row r="5" spans="1:10" s="20" customFormat="1" ht="9.9499999999999993" customHeight="1">
      <c r="A5" s="19"/>
      <c r="B5" s="19"/>
      <c r="C5" s="19"/>
    </row>
    <row r="6" spans="1:10" s="92" customFormat="1" ht="20.100000000000001" customHeight="1">
      <c r="A6" s="198"/>
      <c r="B6" s="145" t="s">
        <v>3</v>
      </c>
      <c r="C6" s="24"/>
      <c r="D6" s="182"/>
      <c r="E6" s="182"/>
      <c r="F6" s="182"/>
      <c r="G6" s="181"/>
      <c r="H6" s="182"/>
      <c r="I6" s="182"/>
      <c r="J6" s="182"/>
    </row>
    <row r="7" spans="1:10" s="92" customFormat="1" ht="30" customHeight="1">
      <c r="A7" s="198"/>
      <c r="B7" s="93" t="s">
        <v>4</v>
      </c>
      <c r="C7" s="24"/>
      <c r="D7" s="182"/>
      <c r="E7" s="182"/>
      <c r="F7" s="182"/>
      <c r="G7" s="182"/>
      <c r="H7" s="182"/>
      <c r="I7" s="182"/>
      <c r="J7" s="182"/>
    </row>
    <row r="8" spans="1:10" s="92" customFormat="1" ht="45" customHeight="1">
      <c r="A8" s="198"/>
      <c r="B8" s="93" t="s">
        <v>5</v>
      </c>
      <c r="C8" s="24"/>
      <c r="D8" s="182"/>
      <c r="E8" s="182"/>
      <c r="F8" s="182"/>
      <c r="G8" s="182"/>
      <c r="H8" s="182"/>
      <c r="I8" s="182"/>
      <c r="J8" s="182"/>
    </row>
    <row r="9" spans="1:10" s="92" customFormat="1" ht="45" customHeight="1">
      <c r="A9" s="198"/>
      <c r="B9" s="199" t="s">
        <v>6</v>
      </c>
      <c r="C9" s="24"/>
      <c r="D9" s="182"/>
      <c r="E9" s="182"/>
      <c r="F9" s="182"/>
      <c r="G9" s="182"/>
      <c r="H9" s="182"/>
      <c r="I9" s="182"/>
      <c r="J9" s="182"/>
    </row>
    <row r="10" spans="1:10" s="92" customFormat="1" ht="42.75">
      <c r="A10" s="198"/>
      <c r="B10" s="93" t="s">
        <v>7</v>
      </c>
      <c r="C10" s="24"/>
      <c r="D10" s="182"/>
      <c r="E10" s="182"/>
      <c r="F10" s="182"/>
      <c r="G10" s="182"/>
      <c r="H10" s="182"/>
      <c r="I10" s="182"/>
      <c r="J10" s="182"/>
    </row>
    <row r="11" spans="1:10" s="92" customFormat="1" ht="42.75">
      <c r="A11" s="198"/>
      <c r="B11" s="93" t="s">
        <v>8</v>
      </c>
      <c r="C11" s="24"/>
      <c r="D11" s="182"/>
      <c r="E11" s="182"/>
      <c r="F11" s="182"/>
      <c r="G11" s="182"/>
      <c r="H11" s="182"/>
      <c r="I11" s="182"/>
      <c r="J11" s="182"/>
    </row>
    <row r="12" spans="1:10" s="92" customFormat="1" ht="28.5">
      <c r="A12" s="198"/>
      <c r="B12" s="94" t="s">
        <v>9</v>
      </c>
      <c r="C12" s="24"/>
      <c r="D12" s="182"/>
      <c r="E12" s="182"/>
      <c r="F12" s="182"/>
      <c r="G12" s="182"/>
      <c r="H12" s="182"/>
      <c r="I12" s="182"/>
      <c r="J12" s="182"/>
    </row>
    <row r="13" spans="1:10" s="182" customFormat="1" ht="56.45" customHeight="1">
      <c r="A13" s="187"/>
      <c r="B13" s="188" t="s">
        <v>10</v>
      </c>
      <c r="C13" s="24"/>
    </row>
    <row r="14" spans="1:10" s="164" customFormat="1" ht="20.100000000000001" customHeight="1">
      <c r="A14" s="200"/>
      <c r="B14" s="162" t="s">
        <v>11</v>
      </c>
      <c r="C14" s="163"/>
      <c r="D14" s="182"/>
      <c r="E14" s="182"/>
      <c r="F14" s="182"/>
      <c r="G14" s="182"/>
      <c r="H14" s="182"/>
      <c r="I14" s="182"/>
      <c r="J14" s="182"/>
    </row>
    <row r="15" spans="1:10" s="166" customFormat="1" ht="20.100000000000001" customHeight="1">
      <c r="A15" s="201"/>
      <c r="B15" s="180" t="s">
        <v>12</v>
      </c>
      <c r="C15" s="165"/>
      <c r="D15" s="183"/>
      <c r="E15" s="183"/>
      <c r="F15" s="183"/>
      <c r="G15" s="183"/>
      <c r="H15" s="183"/>
      <c r="I15" s="183"/>
      <c r="J15" s="183"/>
    </row>
    <row r="16" spans="1:10" s="238" customFormat="1" ht="20.100000000000001" customHeight="1">
      <c r="A16" s="235"/>
      <c r="B16" s="236" t="s">
        <v>244</v>
      </c>
      <c r="C16" s="237"/>
      <c r="D16" s="182"/>
      <c r="E16" s="182"/>
      <c r="F16" s="182"/>
      <c r="G16" s="182"/>
      <c r="H16" s="182"/>
      <c r="I16" s="182"/>
      <c r="J16" s="182"/>
    </row>
    <row r="17" spans="1:10" ht="24.95" customHeight="1">
      <c r="A17" s="194"/>
      <c r="B17" s="196" t="s">
        <v>13</v>
      </c>
      <c r="C17" s="194"/>
      <c r="D17" s="182"/>
      <c r="E17" s="182"/>
      <c r="F17" s="182"/>
      <c r="G17" s="182"/>
      <c r="H17" s="182"/>
      <c r="I17" s="182"/>
      <c r="J17" s="182"/>
    </row>
    <row r="18" spans="1:10" ht="24.95" customHeight="1">
      <c r="A18" s="194"/>
      <c r="B18" s="168" t="s">
        <v>14</v>
      </c>
      <c r="C18" s="194"/>
      <c r="D18" s="182"/>
      <c r="E18" s="182"/>
      <c r="F18" s="182"/>
      <c r="G18" s="182"/>
      <c r="H18" s="182"/>
      <c r="I18" s="182"/>
      <c r="J18" s="182"/>
    </row>
    <row r="19" spans="1:10" s="92" customFormat="1" ht="20.100000000000001" customHeight="1">
      <c r="A19" s="198"/>
      <c r="B19" s="95" t="s">
        <v>15</v>
      </c>
      <c r="C19" s="24"/>
      <c r="D19" s="182"/>
      <c r="E19" s="182"/>
      <c r="F19" s="182"/>
      <c r="G19" s="182"/>
      <c r="H19" s="182"/>
      <c r="I19" s="182"/>
      <c r="J19" s="182"/>
    </row>
    <row r="20" spans="1:10" s="92" customFormat="1" ht="20.100000000000001" customHeight="1">
      <c r="A20" s="198"/>
      <c r="B20" s="95" t="s">
        <v>16</v>
      </c>
      <c r="C20" s="24"/>
      <c r="D20" s="182"/>
      <c r="E20" s="182"/>
      <c r="F20" s="182"/>
      <c r="G20" s="182"/>
      <c r="H20" s="182"/>
      <c r="I20" s="182"/>
      <c r="J20" s="182"/>
    </row>
    <row r="21" spans="1:10" s="92" customFormat="1" ht="30" customHeight="1">
      <c r="A21" s="198"/>
      <c r="B21" s="170" t="s">
        <v>17</v>
      </c>
      <c r="C21" s="24"/>
      <c r="D21" s="182"/>
      <c r="E21" s="182"/>
      <c r="F21" s="182"/>
      <c r="G21" s="182"/>
      <c r="H21" s="182"/>
      <c r="I21" s="182"/>
      <c r="J21" s="182"/>
    </row>
    <row r="22" spans="1:10" ht="24.95" customHeight="1">
      <c r="A22" s="194"/>
      <c r="B22" s="168" t="s">
        <v>18</v>
      </c>
      <c r="C22" s="194"/>
      <c r="D22" s="182"/>
      <c r="E22" s="182"/>
      <c r="F22" s="182"/>
      <c r="G22" s="182"/>
      <c r="H22" s="182"/>
      <c r="I22" s="182"/>
      <c r="J22" s="182"/>
    </row>
    <row r="23" spans="1:10" s="92" customFormat="1" ht="20.100000000000001" customHeight="1">
      <c r="A23" s="198"/>
      <c r="B23" s="96" t="s">
        <v>19</v>
      </c>
      <c r="C23" s="24"/>
      <c r="D23" s="182"/>
      <c r="E23" s="182"/>
      <c r="F23" s="182"/>
      <c r="G23" s="182"/>
      <c r="H23" s="182"/>
      <c r="I23" s="182"/>
      <c r="J23" s="182"/>
    </row>
    <row r="24" spans="1:10" s="92" customFormat="1" ht="30" customHeight="1">
      <c r="A24" s="198"/>
      <c r="B24" s="170" t="s">
        <v>20</v>
      </c>
      <c r="C24" s="24"/>
      <c r="D24" s="182"/>
      <c r="E24" s="182"/>
      <c r="F24" s="182"/>
      <c r="G24" s="182"/>
      <c r="H24" s="182"/>
      <c r="I24" s="182"/>
      <c r="J24" s="182"/>
    </row>
    <row r="25" spans="1:10" ht="24.95" customHeight="1">
      <c r="A25" s="194"/>
      <c r="B25" s="168" t="s">
        <v>21</v>
      </c>
      <c r="C25" s="194"/>
      <c r="D25" s="182"/>
      <c r="E25" s="182"/>
      <c r="F25" s="182"/>
      <c r="G25" s="182"/>
      <c r="H25" s="182"/>
      <c r="I25" s="182"/>
      <c r="J25" s="182"/>
    </row>
    <row r="26" spans="1:10" s="154" customFormat="1" ht="22.5">
      <c r="A26" s="153"/>
      <c r="B26" s="167" t="s">
        <v>22</v>
      </c>
      <c r="C26" s="153"/>
      <c r="D26" s="182"/>
      <c r="E26" s="182"/>
      <c r="F26" s="182"/>
      <c r="G26" s="182"/>
      <c r="H26" s="182"/>
      <c r="I26" s="182"/>
      <c r="J26" s="182"/>
    </row>
    <row r="27" spans="1:10" s="92" customFormat="1" ht="20.100000000000001" customHeight="1">
      <c r="A27" s="198"/>
      <c r="B27" s="96" t="s">
        <v>23</v>
      </c>
      <c r="C27" s="198"/>
      <c r="D27" s="182"/>
      <c r="E27" s="182"/>
      <c r="F27" s="182"/>
      <c r="G27" s="182"/>
      <c r="H27" s="182"/>
      <c r="I27" s="182"/>
      <c r="J27" s="182"/>
    </row>
    <row r="28" spans="1:10" s="92" customFormat="1" ht="20.100000000000001" customHeight="1">
      <c r="A28" s="198"/>
      <c r="B28" s="96" t="s">
        <v>24</v>
      </c>
      <c r="C28" s="198"/>
      <c r="D28" s="182"/>
      <c r="E28" s="182"/>
      <c r="F28" s="182"/>
      <c r="G28" s="182"/>
      <c r="H28" s="182"/>
      <c r="I28" s="182"/>
      <c r="J28" s="182"/>
    </row>
    <row r="29" spans="1:10" s="92" customFormat="1" ht="30" customHeight="1">
      <c r="A29" s="198"/>
      <c r="B29" s="96" t="s">
        <v>25</v>
      </c>
      <c r="C29" s="198"/>
      <c r="D29" s="182"/>
      <c r="E29" s="182"/>
      <c r="F29" s="182"/>
      <c r="G29" s="182"/>
      <c r="H29" s="182"/>
      <c r="I29" s="182"/>
      <c r="J29" s="182"/>
    </row>
    <row r="30" spans="1:10" s="92" customFormat="1" ht="30" customHeight="1">
      <c r="A30" s="198"/>
      <c r="B30" s="170" t="s">
        <v>26</v>
      </c>
      <c r="C30" s="198"/>
      <c r="D30" s="182"/>
      <c r="E30" s="182"/>
      <c r="F30" s="182"/>
      <c r="G30" s="182"/>
      <c r="H30" s="182"/>
      <c r="I30" s="182"/>
      <c r="J30" s="182"/>
    </row>
    <row r="31" spans="1:10" s="92" customFormat="1" ht="39.950000000000003" customHeight="1">
      <c r="A31" s="198"/>
      <c r="B31" s="177" t="s">
        <v>27</v>
      </c>
      <c r="C31" s="198"/>
      <c r="D31" s="182"/>
      <c r="E31" s="182"/>
      <c r="F31" s="182"/>
      <c r="G31" s="182"/>
      <c r="H31" s="182"/>
      <c r="I31" s="182"/>
      <c r="J31" s="182"/>
    </row>
    <row r="32" spans="1:10" ht="24.95" customHeight="1">
      <c r="A32" s="194"/>
      <c r="B32" s="169" t="s">
        <v>28</v>
      </c>
      <c r="C32" s="194"/>
      <c r="D32" s="182"/>
      <c r="E32" s="182"/>
      <c r="F32" s="182"/>
      <c r="G32" s="182"/>
      <c r="H32" s="182"/>
      <c r="I32" s="182"/>
      <c r="J32" s="182"/>
    </row>
    <row r="33" spans="1:10" s="92" customFormat="1" ht="30" customHeight="1">
      <c r="A33" s="198"/>
      <c r="B33" s="96" t="s">
        <v>29</v>
      </c>
      <c r="C33" s="198"/>
      <c r="D33" s="182"/>
      <c r="E33" s="182"/>
      <c r="F33" s="182"/>
      <c r="G33" s="182"/>
      <c r="H33" s="182"/>
      <c r="I33" s="182"/>
      <c r="J33" s="182"/>
    </row>
    <row r="34" spans="1:10" s="92" customFormat="1" ht="30" customHeight="1">
      <c r="A34" s="198"/>
      <c r="B34" s="96" t="s">
        <v>30</v>
      </c>
      <c r="C34" s="198"/>
      <c r="D34" s="182"/>
      <c r="E34" s="182"/>
      <c r="F34" s="182"/>
      <c r="G34" s="182"/>
      <c r="H34" s="182"/>
      <c r="I34" s="182"/>
      <c r="J34" s="182"/>
    </row>
    <row r="35" spans="1:10" s="92" customFormat="1" ht="30" customHeight="1">
      <c r="A35" s="198"/>
      <c r="B35" s="170" t="s">
        <v>31</v>
      </c>
      <c r="C35" s="198"/>
      <c r="D35" s="182"/>
      <c r="E35" s="182"/>
      <c r="F35" s="182"/>
      <c r="G35" s="182"/>
      <c r="H35" s="182"/>
      <c r="I35" s="182"/>
      <c r="J35" s="182"/>
    </row>
    <row r="36" spans="1:10" ht="24.95" customHeight="1">
      <c r="A36" s="194"/>
      <c r="B36" s="169" t="s">
        <v>32</v>
      </c>
      <c r="C36" s="194"/>
      <c r="D36" s="182"/>
      <c r="E36" s="182"/>
      <c r="F36" s="182"/>
      <c r="G36" s="182"/>
      <c r="H36" s="182"/>
      <c r="I36" s="182"/>
      <c r="J36" s="182"/>
    </row>
    <row r="37" spans="1:10" s="92" customFormat="1" ht="20.100000000000001" customHeight="1">
      <c r="A37" s="198"/>
      <c r="B37" s="96" t="s">
        <v>33</v>
      </c>
      <c r="C37" s="198"/>
      <c r="D37" s="182"/>
      <c r="E37" s="182"/>
      <c r="F37" s="182"/>
      <c r="G37" s="182"/>
      <c r="H37" s="182"/>
      <c r="I37" s="182"/>
      <c r="J37" s="182"/>
    </row>
    <row r="38" spans="1:10" s="92" customFormat="1" ht="20.100000000000001" customHeight="1">
      <c r="A38" s="198"/>
      <c r="B38" s="96" t="s">
        <v>34</v>
      </c>
      <c r="C38" s="198"/>
      <c r="D38" s="182"/>
      <c r="E38" s="182"/>
      <c r="F38" s="182"/>
      <c r="G38" s="182"/>
      <c r="H38" s="182"/>
      <c r="I38" s="182"/>
      <c r="J38" s="182"/>
    </row>
    <row r="39" spans="1:10" s="92" customFormat="1" ht="30" customHeight="1">
      <c r="A39" s="198"/>
      <c r="B39" s="170" t="s">
        <v>35</v>
      </c>
      <c r="C39" s="198"/>
      <c r="D39" s="182"/>
      <c r="E39" s="182"/>
      <c r="F39" s="182"/>
      <c r="G39" s="182"/>
      <c r="H39" s="182"/>
      <c r="I39" s="182"/>
      <c r="J39" s="182"/>
    </row>
    <row r="40" spans="1:10" ht="24.95" customHeight="1">
      <c r="A40" s="194"/>
      <c r="B40" s="169" t="s">
        <v>36</v>
      </c>
      <c r="C40" s="194"/>
      <c r="D40" s="182"/>
      <c r="E40" s="182"/>
      <c r="F40" s="182"/>
      <c r="G40" s="182"/>
      <c r="H40" s="182"/>
      <c r="I40" s="182"/>
      <c r="J40" s="182"/>
    </row>
    <row r="41" spans="1:10" s="173" customFormat="1" ht="39.950000000000003" customHeight="1">
      <c r="A41" s="171"/>
      <c r="B41" s="172" t="s">
        <v>37</v>
      </c>
      <c r="C41" s="171"/>
      <c r="D41" s="182"/>
      <c r="E41" s="182"/>
      <c r="F41" s="182"/>
      <c r="G41" s="182"/>
      <c r="H41" s="182"/>
      <c r="I41" s="182"/>
      <c r="J41" s="182"/>
    </row>
    <row r="42" spans="1:10" s="92" customFormat="1" ht="20.100000000000001" customHeight="1">
      <c r="A42" s="198"/>
      <c r="B42" s="96" t="s">
        <v>38</v>
      </c>
      <c r="C42" s="198"/>
      <c r="D42" s="182"/>
      <c r="E42" s="182"/>
      <c r="F42" s="182"/>
      <c r="G42" s="182"/>
      <c r="H42" s="182"/>
      <c r="I42" s="182"/>
      <c r="J42" s="182"/>
    </row>
    <row r="43" spans="1:10" s="92" customFormat="1" ht="20.100000000000001" customHeight="1">
      <c r="A43" s="198"/>
      <c r="B43" s="98" t="s">
        <v>39</v>
      </c>
      <c r="C43" s="198"/>
      <c r="D43" s="182"/>
      <c r="E43" s="182"/>
      <c r="F43" s="182"/>
      <c r="G43" s="182"/>
      <c r="H43" s="182"/>
      <c r="I43" s="182"/>
      <c r="J43" s="182"/>
    </row>
    <row r="44" spans="1:10" s="92" customFormat="1" ht="30" customHeight="1">
      <c r="A44" s="198"/>
      <c r="B44" s="170" t="s">
        <v>40</v>
      </c>
      <c r="C44" s="198"/>
      <c r="D44" s="182"/>
      <c r="E44" s="182"/>
      <c r="F44" s="182"/>
      <c r="G44" s="182"/>
      <c r="H44" s="182"/>
      <c r="I44" s="182"/>
      <c r="J44" s="182"/>
    </row>
    <row r="45" spans="1:10" ht="24.95" customHeight="1">
      <c r="A45" s="194"/>
      <c r="B45" s="169" t="s">
        <v>41</v>
      </c>
      <c r="C45" s="194"/>
      <c r="D45" s="182"/>
      <c r="E45" s="182"/>
      <c r="F45" s="182"/>
      <c r="G45" s="182"/>
      <c r="H45" s="182"/>
      <c r="I45" s="182"/>
      <c r="J45" s="182"/>
    </row>
    <row r="46" spans="1:10" s="92" customFormat="1" ht="20.100000000000001" customHeight="1">
      <c r="A46" s="198"/>
      <c r="B46" s="96" t="s">
        <v>42</v>
      </c>
      <c r="C46" s="198"/>
      <c r="D46" s="182"/>
      <c r="E46" s="182"/>
      <c r="F46" s="182"/>
      <c r="G46" s="182"/>
      <c r="H46" s="182"/>
      <c r="I46" s="182"/>
      <c r="J46" s="182"/>
    </row>
    <row r="47" spans="1:10" s="92" customFormat="1" ht="30" customHeight="1">
      <c r="A47" s="198"/>
      <c r="B47" s="98" t="s">
        <v>43</v>
      </c>
      <c r="C47" s="198"/>
      <c r="D47" s="182"/>
      <c r="E47" s="182"/>
      <c r="F47" s="182"/>
      <c r="G47" s="182"/>
      <c r="H47" s="182"/>
      <c r="I47" s="182"/>
      <c r="J47" s="182"/>
    </row>
    <row r="48" spans="1:10" s="92" customFormat="1" ht="30" customHeight="1">
      <c r="A48" s="198"/>
      <c r="B48" s="170" t="s">
        <v>40</v>
      </c>
      <c r="C48" s="198"/>
      <c r="D48" s="182"/>
      <c r="E48" s="182"/>
      <c r="F48" s="182"/>
      <c r="G48" s="182"/>
      <c r="H48" s="182"/>
      <c r="I48" s="182"/>
      <c r="J48" s="182"/>
    </row>
    <row r="49" spans="1:10" ht="24.95" customHeight="1">
      <c r="A49" s="194"/>
      <c r="B49" s="169" t="s">
        <v>44</v>
      </c>
      <c r="C49" s="194"/>
      <c r="D49" s="184"/>
      <c r="E49" s="184"/>
      <c r="F49" s="184"/>
      <c r="G49" s="184"/>
      <c r="H49" s="184"/>
      <c r="I49" s="184"/>
      <c r="J49" s="182"/>
    </row>
    <row r="50" spans="1:10" s="154" customFormat="1" ht="39.950000000000003" customHeight="1">
      <c r="A50" s="153"/>
      <c r="B50" s="167" t="s">
        <v>45</v>
      </c>
      <c r="C50" s="153"/>
      <c r="D50" s="184"/>
      <c r="E50" s="184"/>
      <c r="F50" s="184"/>
      <c r="G50" s="184"/>
      <c r="H50" s="184"/>
      <c r="I50" s="184"/>
      <c r="J50" s="182"/>
    </row>
    <row r="51" spans="1:10" s="92" customFormat="1" ht="20.100000000000001" customHeight="1">
      <c r="A51" s="198"/>
      <c r="B51" s="96" t="s">
        <v>46</v>
      </c>
      <c r="C51" s="198"/>
      <c r="D51" s="184"/>
      <c r="E51" s="184"/>
      <c r="F51" s="184"/>
      <c r="G51" s="184"/>
      <c r="H51" s="184"/>
      <c r="I51" s="184"/>
      <c r="J51" s="182"/>
    </row>
    <row r="52" spans="1:10" s="92" customFormat="1" ht="20.100000000000001" customHeight="1">
      <c r="A52" s="198"/>
      <c r="B52" s="98" t="s">
        <v>47</v>
      </c>
      <c r="C52" s="198"/>
      <c r="D52" s="184"/>
      <c r="E52" s="184"/>
      <c r="F52" s="184"/>
      <c r="G52" s="184"/>
      <c r="H52" s="184"/>
      <c r="I52" s="184"/>
      <c r="J52" s="182"/>
    </row>
    <row r="53" spans="1:10" s="92" customFormat="1">
      <c r="A53" s="198"/>
      <c r="B53" s="170" t="s">
        <v>48</v>
      </c>
      <c r="C53" s="198"/>
      <c r="D53" s="184"/>
      <c r="E53" s="184"/>
      <c r="F53" s="184"/>
      <c r="G53" s="184"/>
      <c r="H53" s="184"/>
      <c r="I53" s="184"/>
      <c r="J53" s="182"/>
    </row>
    <row r="54" spans="1:10" s="185" customFormat="1" ht="24.95" customHeight="1">
      <c r="A54" s="194"/>
      <c r="B54" s="169" t="s">
        <v>49</v>
      </c>
      <c r="C54" s="194"/>
      <c r="D54" s="182"/>
      <c r="E54" s="182"/>
      <c r="F54" s="182"/>
      <c r="G54" s="182"/>
      <c r="H54" s="182"/>
      <c r="I54" s="182"/>
      <c r="J54" s="182"/>
    </row>
    <row r="55" spans="1:10" s="92" customFormat="1" ht="20.100000000000001" customHeight="1">
      <c r="A55" s="198"/>
      <c r="B55" s="96" t="s">
        <v>50</v>
      </c>
      <c r="C55" s="198"/>
      <c r="D55" s="182"/>
      <c r="E55" s="182"/>
      <c r="F55" s="182"/>
      <c r="G55" s="182"/>
      <c r="H55" s="182"/>
      <c r="I55" s="182"/>
      <c r="J55" s="182"/>
    </row>
    <row r="56" spans="1:10" s="92" customFormat="1" ht="30" customHeight="1">
      <c r="A56" s="198"/>
      <c r="B56" s="98" t="s">
        <v>43</v>
      </c>
      <c r="C56" s="198"/>
      <c r="D56" s="182"/>
      <c r="E56" s="182"/>
      <c r="F56" s="182"/>
      <c r="G56" s="182"/>
      <c r="H56" s="182"/>
      <c r="I56" s="182"/>
      <c r="J56" s="182"/>
    </row>
    <row r="57" spans="1:10" s="92" customFormat="1" ht="30" customHeight="1">
      <c r="A57" s="198"/>
      <c r="B57" s="174" t="s">
        <v>51</v>
      </c>
      <c r="C57" s="198"/>
      <c r="D57" s="182"/>
      <c r="E57" s="182"/>
      <c r="F57" s="182"/>
      <c r="G57" s="182"/>
      <c r="H57" s="182"/>
      <c r="I57" s="182"/>
      <c r="J57" s="182"/>
    </row>
    <row r="58" spans="1:10" ht="24.95" customHeight="1">
      <c r="A58" s="194"/>
      <c r="B58" s="169" t="s">
        <v>52</v>
      </c>
      <c r="C58" s="194"/>
      <c r="D58" s="182"/>
      <c r="E58" s="182"/>
      <c r="F58" s="182"/>
      <c r="G58" s="182"/>
      <c r="H58" s="182"/>
      <c r="I58" s="182"/>
      <c r="J58" s="182"/>
    </row>
    <row r="59" spans="1:10" s="154" customFormat="1" ht="39.950000000000003" customHeight="1">
      <c r="A59" s="153"/>
      <c r="B59" s="167" t="s">
        <v>53</v>
      </c>
      <c r="C59" s="153"/>
      <c r="D59" s="182"/>
      <c r="E59" s="182"/>
      <c r="F59" s="182"/>
      <c r="G59" s="182"/>
      <c r="H59" s="182"/>
      <c r="I59" s="182"/>
      <c r="J59" s="182"/>
    </row>
    <row r="60" spans="1:10" s="92" customFormat="1" ht="20.100000000000001" customHeight="1">
      <c r="A60" s="198"/>
      <c r="B60" s="96" t="s">
        <v>54</v>
      </c>
      <c r="C60" s="198"/>
      <c r="D60" s="182"/>
      <c r="E60" s="182"/>
      <c r="F60" s="182"/>
      <c r="G60" s="182"/>
      <c r="H60" s="182"/>
      <c r="I60" s="182"/>
      <c r="J60" s="182"/>
    </row>
    <row r="61" spans="1:10" s="92" customFormat="1" ht="20.100000000000001" customHeight="1">
      <c r="A61" s="198"/>
      <c r="B61" s="98" t="s">
        <v>55</v>
      </c>
      <c r="C61" s="198"/>
      <c r="D61" s="182"/>
      <c r="E61" s="182"/>
      <c r="F61" s="182"/>
      <c r="G61" s="182"/>
      <c r="H61" s="182"/>
      <c r="I61" s="182"/>
      <c r="J61" s="182"/>
    </row>
    <row r="62" spans="1:10" s="92" customFormat="1" ht="30" customHeight="1">
      <c r="A62" s="198"/>
      <c r="B62" s="170" t="s">
        <v>56</v>
      </c>
      <c r="C62" s="198"/>
      <c r="D62" s="182"/>
      <c r="E62" s="182"/>
      <c r="F62" s="182"/>
      <c r="G62" s="182"/>
      <c r="H62" s="182"/>
      <c r="I62" s="182"/>
      <c r="J62" s="182"/>
    </row>
    <row r="63" spans="1:10" ht="24.95" customHeight="1">
      <c r="A63" s="194"/>
      <c r="B63" s="169" t="s">
        <v>57</v>
      </c>
      <c r="C63" s="194"/>
      <c r="D63" s="182"/>
      <c r="E63" s="182"/>
      <c r="F63" s="182"/>
      <c r="G63" s="182"/>
      <c r="H63" s="182"/>
      <c r="I63" s="182"/>
      <c r="J63" s="182"/>
    </row>
    <row r="64" spans="1:10" s="92" customFormat="1" ht="30" customHeight="1">
      <c r="A64" s="198"/>
      <c r="B64" s="96" t="s">
        <v>58</v>
      </c>
      <c r="C64" s="198"/>
      <c r="D64" s="182"/>
      <c r="E64" s="182"/>
      <c r="F64" s="182"/>
      <c r="G64" s="182"/>
      <c r="H64" s="182"/>
      <c r="I64" s="182"/>
      <c r="J64" s="185"/>
    </row>
    <row r="65" spans="1:10" s="100" customFormat="1" ht="30" customHeight="1">
      <c r="A65" s="99"/>
      <c r="B65" s="96" t="s">
        <v>59</v>
      </c>
      <c r="C65" s="99"/>
      <c r="D65" s="182"/>
      <c r="E65" s="182"/>
      <c r="F65" s="182"/>
      <c r="G65" s="182"/>
      <c r="H65" s="182"/>
      <c r="I65" s="182"/>
      <c r="J65" s="182"/>
    </row>
    <row r="66" spans="1:10" s="92" customFormat="1" ht="20.100000000000001" customHeight="1">
      <c r="A66" s="198"/>
      <c r="B66" s="96" t="s">
        <v>60</v>
      </c>
      <c r="C66" s="198"/>
      <c r="D66" s="182"/>
      <c r="E66" s="182"/>
      <c r="F66" s="182"/>
      <c r="G66" s="182"/>
      <c r="H66" s="182"/>
      <c r="I66" s="182"/>
      <c r="J66" s="182"/>
    </row>
    <row r="67" spans="1:10" s="92" customFormat="1" ht="35.1" customHeight="1">
      <c r="A67" s="198"/>
      <c r="B67" s="175" t="s">
        <v>61</v>
      </c>
      <c r="C67" s="198"/>
      <c r="D67" s="182"/>
      <c r="E67" s="182"/>
      <c r="F67" s="182"/>
      <c r="G67" s="182"/>
      <c r="H67" s="182"/>
      <c r="I67" s="182"/>
      <c r="J67" s="182"/>
    </row>
    <row r="68" spans="1:10" ht="24.95" customHeight="1">
      <c r="A68" s="194"/>
      <c r="B68" s="169" t="s">
        <v>62</v>
      </c>
      <c r="C68" s="194"/>
      <c r="D68" s="182"/>
      <c r="E68" s="182"/>
      <c r="F68" s="182"/>
      <c r="G68" s="182"/>
      <c r="H68" s="182"/>
      <c r="I68" s="182"/>
      <c r="J68" s="182"/>
    </row>
    <row r="69" spans="1:10" s="92" customFormat="1" ht="30" customHeight="1">
      <c r="A69" s="198"/>
      <c r="B69" s="96" t="s">
        <v>63</v>
      </c>
      <c r="C69" s="198"/>
      <c r="D69" s="182"/>
      <c r="E69" s="182"/>
      <c r="F69" s="182"/>
      <c r="G69" s="182"/>
      <c r="H69" s="182"/>
      <c r="I69" s="182"/>
      <c r="J69" s="100"/>
    </row>
    <row r="70" spans="1:10" s="92" customFormat="1" ht="30" customHeight="1">
      <c r="A70" s="198"/>
      <c r="B70" s="96" t="s">
        <v>64</v>
      </c>
      <c r="C70" s="198"/>
      <c r="D70" s="182"/>
      <c r="E70" s="182"/>
      <c r="F70" s="182"/>
      <c r="G70" s="182"/>
      <c r="H70" s="182"/>
      <c r="I70" s="182"/>
      <c r="J70" s="182"/>
    </row>
    <row r="71" spans="1:10" s="92" customFormat="1" ht="35.1" customHeight="1">
      <c r="A71" s="198"/>
      <c r="B71" s="96" t="s">
        <v>65</v>
      </c>
      <c r="C71" s="198"/>
      <c r="D71" s="100"/>
      <c r="E71" s="100"/>
      <c r="F71" s="100"/>
      <c r="G71" s="100"/>
      <c r="H71" s="100"/>
      <c r="I71" s="100"/>
      <c r="J71" s="182"/>
    </row>
    <row r="72" spans="1:10" s="92" customFormat="1" ht="35.1" customHeight="1">
      <c r="A72" s="198"/>
      <c r="B72" s="175" t="s">
        <v>66</v>
      </c>
      <c r="C72" s="198"/>
      <c r="D72" s="182"/>
      <c r="E72" s="182"/>
      <c r="F72" s="182"/>
      <c r="G72" s="182"/>
      <c r="H72" s="182"/>
      <c r="I72" s="182"/>
      <c r="J72" s="182"/>
    </row>
    <row r="73" spans="1:10" ht="24.95" customHeight="1">
      <c r="A73" s="194"/>
      <c r="B73" s="169" t="s">
        <v>67</v>
      </c>
      <c r="C73" s="194"/>
      <c r="D73" s="182"/>
      <c r="E73" s="182"/>
      <c r="F73" s="182"/>
      <c r="G73" s="182"/>
      <c r="H73" s="182"/>
      <c r="I73" s="182"/>
      <c r="J73" s="182"/>
    </row>
    <row r="74" spans="1:10" s="92" customFormat="1" ht="20.100000000000001" customHeight="1">
      <c r="A74" s="198"/>
      <c r="B74" s="96" t="s">
        <v>68</v>
      </c>
      <c r="C74" s="198"/>
      <c r="D74" s="182"/>
      <c r="E74" s="182"/>
      <c r="F74" s="182"/>
      <c r="G74" s="182"/>
      <c r="H74" s="182"/>
      <c r="I74" s="182"/>
      <c r="J74" s="182"/>
    </row>
    <row r="75" spans="1:10" s="92" customFormat="1" ht="30" customHeight="1">
      <c r="A75" s="198"/>
      <c r="B75" s="96" t="s">
        <v>69</v>
      </c>
      <c r="C75" s="198"/>
      <c r="D75" s="182"/>
      <c r="E75" s="182"/>
      <c r="F75" s="182"/>
      <c r="G75" s="182"/>
      <c r="H75" s="182"/>
      <c r="I75" s="182"/>
      <c r="J75" s="182"/>
    </row>
    <row r="76" spans="1:10" s="92" customFormat="1" ht="20.100000000000001" customHeight="1">
      <c r="A76" s="198"/>
      <c r="B76" s="96" t="s">
        <v>70</v>
      </c>
      <c r="C76" s="198"/>
      <c r="D76" s="182"/>
      <c r="E76" s="182"/>
      <c r="F76" s="182"/>
      <c r="G76" s="182"/>
      <c r="H76" s="182"/>
      <c r="I76" s="182"/>
      <c r="J76" s="182"/>
    </row>
    <row r="77" spans="1:10" s="92" customFormat="1" ht="30" customHeight="1">
      <c r="A77" s="198"/>
      <c r="B77" s="96" t="s">
        <v>71</v>
      </c>
      <c r="C77" s="198"/>
      <c r="D77" s="182"/>
      <c r="E77" s="182"/>
      <c r="F77" s="182"/>
      <c r="G77" s="182"/>
      <c r="H77" s="182"/>
      <c r="I77" s="182"/>
      <c r="J77" s="182"/>
    </row>
    <row r="78" spans="1:10" s="92" customFormat="1" ht="35.1" customHeight="1">
      <c r="A78" s="198"/>
      <c r="B78" s="175" t="s">
        <v>72</v>
      </c>
      <c r="C78" s="198"/>
      <c r="D78" s="182"/>
      <c r="E78" s="182"/>
      <c r="F78" s="182"/>
      <c r="G78" s="182"/>
      <c r="H78" s="182"/>
      <c r="I78" s="182"/>
      <c r="J78" s="182"/>
    </row>
    <row r="79" spans="1:10" ht="24.95" customHeight="1">
      <c r="A79" s="194"/>
      <c r="B79" s="169" t="s">
        <v>73</v>
      </c>
      <c r="C79" s="194"/>
      <c r="D79" s="182"/>
      <c r="E79" s="182"/>
      <c r="F79" s="182"/>
      <c r="G79" s="182"/>
      <c r="H79" s="182"/>
      <c r="I79" s="182"/>
      <c r="J79" s="182"/>
    </row>
    <row r="80" spans="1:10" s="154" customFormat="1" ht="39.950000000000003" customHeight="1">
      <c r="A80" s="153"/>
      <c r="B80" s="167" t="s">
        <v>74</v>
      </c>
      <c r="C80" s="153"/>
      <c r="D80" s="182"/>
      <c r="E80" s="182"/>
      <c r="F80" s="182"/>
      <c r="G80" s="182"/>
      <c r="H80" s="182"/>
      <c r="I80" s="182"/>
      <c r="J80" s="182"/>
    </row>
    <row r="81" spans="1:10" s="92" customFormat="1" ht="20.100000000000001" customHeight="1">
      <c r="A81" s="198"/>
      <c r="B81" s="96" t="s">
        <v>75</v>
      </c>
      <c r="C81" s="198"/>
      <c r="D81" s="182"/>
      <c r="E81" s="182"/>
      <c r="F81" s="182"/>
      <c r="G81" s="182"/>
      <c r="H81" s="182"/>
      <c r="I81" s="182"/>
      <c r="J81" s="182"/>
    </row>
    <row r="82" spans="1:10" s="92" customFormat="1" ht="30" customHeight="1">
      <c r="A82" s="198"/>
      <c r="B82" s="96" t="s">
        <v>76</v>
      </c>
      <c r="C82" s="198"/>
      <c r="D82" s="182"/>
      <c r="E82" s="182"/>
      <c r="F82" s="182"/>
      <c r="G82" s="182"/>
      <c r="H82" s="182"/>
      <c r="I82" s="182"/>
      <c r="J82" s="182"/>
    </row>
    <row r="83" spans="1:10" s="92" customFormat="1" ht="20.100000000000001" customHeight="1">
      <c r="A83" s="198"/>
      <c r="B83" s="96" t="s">
        <v>77</v>
      </c>
      <c r="C83" s="198"/>
      <c r="D83" s="182"/>
      <c r="E83" s="182"/>
      <c r="F83" s="182"/>
      <c r="G83" s="182"/>
      <c r="H83" s="182"/>
      <c r="I83" s="182"/>
      <c r="J83" s="182"/>
    </row>
    <row r="84" spans="1:10" s="92" customFormat="1" ht="30" customHeight="1">
      <c r="A84" s="198"/>
      <c r="B84" s="96" t="s">
        <v>78</v>
      </c>
      <c r="C84" s="198"/>
      <c r="D84" s="182"/>
      <c r="E84" s="182"/>
      <c r="F84" s="182"/>
      <c r="G84" s="182"/>
      <c r="H84" s="182"/>
      <c r="I84" s="182"/>
      <c r="J84" s="182"/>
    </row>
    <row r="85" spans="1:10" s="92" customFormat="1" ht="20.100000000000001" customHeight="1">
      <c r="A85" s="198"/>
      <c r="B85" s="97" t="s">
        <v>79</v>
      </c>
      <c r="C85" s="198"/>
      <c r="D85" s="182"/>
      <c r="E85" s="182"/>
      <c r="F85" s="182"/>
      <c r="G85" s="182"/>
      <c r="H85" s="182"/>
      <c r="I85" s="182"/>
      <c r="J85" s="182"/>
    </row>
    <row r="86" spans="1:10" s="166" customFormat="1" ht="35.1" customHeight="1">
      <c r="A86" s="201"/>
      <c r="B86" s="175" t="s">
        <v>80</v>
      </c>
      <c r="C86" s="201"/>
      <c r="D86" s="182"/>
      <c r="E86" s="182"/>
      <c r="F86" s="182"/>
      <c r="G86" s="182"/>
      <c r="H86" s="182"/>
      <c r="I86" s="182"/>
      <c r="J86" s="182"/>
    </row>
    <row r="87" spans="1:10" ht="24.95" customHeight="1">
      <c r="A87" s="194"/>
      <c r="B87" s="168" t="s">
        <v>81</v>
      </c>
      <c r="C87" s="194"/>
      <c r="D87" s="182"/>
      <c r="E87" s="182"/>
      <c r="F87" s="182"/>
      <c r="G87" s="182"/>
      <c r="H87" s="182"/>
      <c r="I87" s="182"/>
      <c r="J87" s="182"/>
    </row>
    <row r="88" spans="1:10" s="154" customFormat="1" ht="39.950000000000003" customHeight="1">
      <c r="A88" s="153"/>
      <c r="B88" s="167" t="s">
        <v>82</v>
      </c>
      <c r="C88" s="153"/>
      <c r="D88" s="182"/>
      <c r="E88" s="182"/>
      <c r="F88" s="182"/>
      <c r="G88" s="182"/>
      <c r="H88" s="182"/>
      <c r="I88" s="182"/>
      <c r="J88" s="182"/>
    </row>
    <row r="89" spans="1:10" s="92" customFormat="1" ht="30" customHeight="1">
      <c r="A89" s="198"/>
      <c r="B89" s="96" t="s">
        <v>83</v>
      </c>
      <c r="C89" s="198"/>
      <c r="D89" s="182"/>
      <c r="E89" s="182"/>
      <c r="F89" s="182"/>
      <c r="G89" s="182"/>
      <c r="H89" s="182"/>
      <c r="I89" s="182"/>
      <c r="J89" s="182"/>
    </row>
    <row r="90" spans="1:10" s="92" customFormat="1" ht="20.100000000000001" customHeight="1">
      <c r="A90" s="198"/>
      <c r="B90" s="96" t="s">
        <v>84</v>
      </c>
      <c r="C90" s="198"/>
      <c r="D90" s="182"/>
      <c r="E90" s="182"/>
      <c r="F90" s="182"/>
      <c r="G90" s="182"/>
      <c r="H90" s="182"/>
      <c r="I90" s="182"/>
      <c r="J90" s="182"/>
    </row>
    <row r="91" spans="1:10" s="92" customFormat="1" ht="30" customHeight="1">
      <c r="A91" s="198"/>
      <c r="B91" s="170" t="s">
        <v>85</v>
      </c>
      <c r="C91" s="198"/>
      <c r="D91" s="182"/>
      <c r="E91" s="182"/>
      <c r="F91" s="182"/>
      <c r="G91" s="182"/>
      <c r="H91" s="182"/>
      <c r="I91" s="182"/>
      <c r="J91" s="182"/>
    </row>
    <row r="92" spans="1:10" s="92" customFormat="1" ht="20.100000000000001" customHeight="1">
      <c r="A92" s="198"/>
      <c r="B92" s="176" t="s">
        <v>86</v>
      </c>
      <c r="C92" s="198"/>
      <c r="D92" s="182"/>
      <c r="E92" s="182"/>
      <c r="F92" s="182"/>
      <c r="G92" s="182"/>
      <c r="H92" s="182"/>
      <c r="I92" s="182"/>
      <c r="J92" s="182"/>
    </row>
    <row r="93" spans="1:10" s="92" customFormat="1" ht="20.100000000000001" customHeight="1">
      <c r="A93" s="198"/>
      <c r="B93" s="176"/>
      <c r="C93" s="198"/>
      <c r="D93" s="182"/>
      <c r="E93" s="182"/>
      <c r="F93" s="182"/>
      <c r="G93" s="182"/>
      <c r="H93" s="182"/>
      <c r="I93" s="182"/>
      <c r="J93" s="182"/>
    </row>
    <row r="94" spans="1:10" s="92" customFormat="1" ht="42.95" customHeight="1">
      <c r="A94" s="198"/>
      <c r="B94" s="195" t="s">
        <v>87</v>
      </c>
      <c r="C94" s="24"/>
      <c r="D94" s="184"/>
      <c r="E94" s="184"/>
      <c r="F94" s="184"/>
      <c r="G94" s="184"/>
      <c r="H94" s="184"/>
      <c r="I94" s="184"/>
      <c r="J94" s="184"/>
    </row>
    <row r="95" spans="1:10" s="92" customFormat="1" ht="20.100000000000001" customHeight="1">
      <c r="A95" s="198"/>
      <c r="B95" s="176"/>
      <c r="C95" s="198"/>
      <c r="D95" s="182"/>
      <c r="E95" s="182"/>
      <c r="F95" s="182"/>
      <c r="G95" s="182"/>
      <c r="H95" s="182"/>
      <c r="I95" s="182"/>
      <c r="J95" s="182"/>
    </row>
    <row r="96" spans="1:10">
      <c r="A96" s="185"/>
      <c r="B96" s="202"/>
      <c r="C96" s="185"/>
      <c r="D96" s="182"/>
      <c r="E96" s="182"/>
      <c r="F96" s="182"/>
      <c r="G96" s="182"/>
      <c r="H96" s="182"/>
      <c r="I96" s="182"/>
      <c r="J96" s="182"/>
    </row>
    <row r="97" spans="1:10">
      <c r="A97" s="185"/>
      <c r="B97" s="202"/>
      <c r="C97" s="185"/>
      <c r="D97" s="182"/>
      <c r="E97" s="182"/>
      <c r="F97" s="182"/>
      <c r="G97" s="182"/>
      <c r="H97" s="182"/>
      <c r="I97" s="182"/>
      <c r="J97" s="182"/>
    </row>
    <row r="98" spans="1:10">
      <c r="B98" s="202"/>
      <c r="C98" s="185"/>
      <c r="D98" s="182"/>
      <c r="E98" s="182"/>
      <c r="F98" s="182"/>
      <c r="G98" s="182"/>
      <c r="H98" s="182"/>
      <c r="I98" s="182"/>
      <c r="J98" s="182"/>
    </row>
    <row r="99" spans="1:10">
      <c r="B99" s="197"/>
      <c r="C99" s="185"/>
      <c r="D99" s="182"/>
      <c r="E99" s="182"/>
      <c r="F99" s="182"/>
      <c r="G99" s="182"/>
      <c r="H99" s="182"/>
      <c r="I99" s="182"/>
      <c r="J99" s="182"/>
    </row>
    <row r="100" spans="1:10">
      <c r="B100" s="202"/>
      <c r="C100" s="185"/>
      <c r="D100" s="182"/>
      <c r="E100" s="182"/>
      <c r="F100" s="182"/>
      <c r="G100" s="182"/>
      <c r="H100" s="182"/>
      <c r="I100" s="182"/>
      <c r="J100" s="184"/>
    </row>
    <row r="101" spans="1:10">
      <c r="B101" s="202"/>
      <c r="C101" s="185"/>
      <c r="D101" s="182"/>
      <c r="E101" s="182"/>
      <c r="F101" s="182"/>
      <c r="G101" s="182"/>
      <c r="H101" s="182"/>
      <c r="I101" s="182"/>
      <c r="J101" s="182"/>
    </row>
    <row r="102" spans="1:10">
      <c r="B102" s="202"/>
      <c r="C102" s="185"/>
      <c r="D102" s="184"/>
      <c r="E102" s="184"/>
      <c r="F102" s="184"/>
      <c r="G102" s="184"/>
      <c r="H102" s="184"/>
      <c r="I102" s="184"/>
      <c r="J102" s="182"/>
    </row>
    <row r="103" spans="1:10">
      <c r="B103" s="202"/>
      <c r="C103" s="185"/>
      <c r="D103" s="182"/>
      <c r="E103" s="182"/>
      <c r="F103" s="182"/>
      <c r="G103" s="182"/>
      <c r="H103" s="182"/>
      <c r="I103" s="182"/>
      <c r="J103" s="182"/>
    </row>
    <row r="104" spans="1:10">
      <c r="B104" s="202"/>
      <c r="C104" s="185"/>
      <c r="D104" s="182"/>
      <c r="E104" s="182"/>
      <c r="F104" s="182"/>
      <c r="G104" s="182"/>
      <c r="H104" s="182"/>
      <c r="I104" s="182"/>
      <c r="J104" s="182"/>
    </row>
    <row r="105" spans="1:10">
      <c r="B105" s="202"/>
      <c r="C105" s="185"/>
      <c r="D105" s="182"/>
      <c r="E105" s="182"/>
      <c r="F105" s="182"/>
      <c r="G105" s="182"/>
      <c r="H105" s="182"/>
      <c r="I105" s="182"/>
      <c r="J105" s="182"/>
    </row>
    <row r="106" spans="1:10">
      <c r="B106" s="202"/>
      <c r="C106" s="185"/>
      <c r="D106" s="182"/>
      <c r="E106" s="182"/>
      <c r="F106" s="182"/>
      <c r="G106" s="182"/>
      <c r="H106" s="182"/>
      <c r="I106" s="182"/>
    </row>
    <row r="107" spans="1:10">
      <c r="B107" s="202"/>
      <c r="C107" s="185"/>
      <c r="D107" s="182"/>
      <c r="E107" s="182"/>
      <c r="F107" s="182"/>
      <c r="G107" s="182"/>
      <c r="H107" s="182"/>
      <c r="I107" s="182"/>
    </row>
  </sheetData>
  <sheetProtection sheet="1" objects="1" scenarios="1"/>
  <hyperlinks>
    <hyperlink ref="B15" r:id="rId1" display="https://www.scouts.org.za/wp-content/uploads/2026/05/Star-Award-Recognition-Programme-2026-Patrol-and-Troop-Award-Guidelines-v1-202604-v2.pdf" xr:uid="{A2393734-A8E9-48C6-9839-E3F99DEB7D1E}"/>
  </hyperlinks>
  <printOptions horizontalCentered="1"/>
  <pageMargins left="0" right="0" top="0.19685039370078741" bottom="0" header="0.31496062992125984" footer="0.31496062992125984"/>
  <pageSetup paperSize="9" scale="75" fitToHeight="3" orientation="portrait" r:id="rId2"/>
  <rowBreaks count="2" manualBreakCount="2">
    <brk id="39" min="1" max="1" man="1"/>
    <brk id="72" min="1" max="1" man="1"/>
  </row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6100"/>
    <pageSetUpPr fitToPage="1"/>
  </sheetPr>
  <dimension ref="A1:W60"/>
  <sheetViews>
    <sheetView showGridLines="0" tabSelected="1" zoomScale="80" zoomScaleNormal="80" workbookViewId="0">
      <pane xSplit="1" ySplit="4" topLeftCell="B5" activePane="bottomRight" state="frozen"/>
      <selection pane="topRight" activeCell="R51" sqref="R51:T53"/>
      <selection pane="bottomLeft" activeCell="R51" sqref="R51:T53"/>
      <selection pane="bottomRight" activeCell="B5" sqref="B5"/>
    </sheetView>
  </sheetViews>
  <sheetFormatPr defaultColWidth="9.140625" defaultRowHeight="14.25" customHeight="1"/>
  <cols>
    <col min="1" max="1" width="3.7109375" style="1" customWidth="1"/>
    <col min="2" max="2" width="6.140625" style="9" customWidth="1"/>
    <col min="3" max="4" width="16.7109375" style="1" customWidth="1"/>
    <col min="5" max="6" width="14.5703125" style="1" customWidth="1"/>
    <col min="7" max="7" width="1.7109375" style="1" customWidth="1"/>
    <col min="8" max="8" width="16.5703125" style="53" customWidth="1"/>
    <col min="9" max="10" width="4.140625" style="59" customWidth="1"/>
    <col min="11" max="11" width="1.7109375" style="1" customWidth="1"/>
    <col min="12" max="13" width="11.7109375" style="1" customWidth="1"/>
    <col min="14" max="14" width="0.85546875" style="1" customWidth="1"/>
    <col min="15" max="16" width="11.7109375" style="1" customWidth="1"/>
    <col min="17" max="17" width="1.7109375" style="1" customWidth="1"/>
    <col min="18" max="18" width="20.7109375" style="1" customWidth="1"/>
    <col min="19" max="19" width="10.7109375" style="1" customWidth="1"/>
    <col min="20" max="20" width="27.7109375" style="1" customWidth="1"/>
    <col min="21" max="21" width="3.7109375" style="1" customWidth="1"/>
    <col min="22" max="16384" width="9.140625" style="1"/>
  </cols>
  <sheetData>
    <row r="1" spans="1:23" s="20" customFormat="1" ht="39.950000000000003" customHeight="1">
      <c r="A1" s="19"/>
      <c r="B1" s="19"/>
      <c r="C1" s="19"/>
      <c r="D1" s="19"/>
      <c r="E1" s="19"/>
      <c r="F1" s="19"/>
      <c r="G1" s="19"/>
      <c r="H1" s="47"/>
      <c r="I1" s="57"/>
      <c r="J1" s="57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</row>
    <row r="2" spans="1:23" s="20" customFormat="1" ht="39.950000000000003" customHeight="1">
      <c r="A2" s="19"/>
      <c r="B2" s="146" t="s">
        <v>88</v>
      </c>
      <c r="C2" s="19"/>
      <c r="D2" s="19"/>
      <c r="E2" s="19"/>
      <c r="F2" s="19"/>
      <c r="G2" s="19"/>
      <c r="H2" s="47"/>
      <c r="I2" s="57"/>
      <c r="J2" s="57"/>
      <c r="K2" s="19"/>
      <c r="L2" s="19"/>
      <c r="M2" s="90"/>
      <c r="N2" s="90"/>
      <c r="O2" s="19"/>
      <c r="P2" s="19"/>
      <c r="Q2" s="19"/>
      <c r="R2" s="19"/>
      <c r="S2" s="19"/>
      <c r="T2" s="91"/>
      <c r="U2" s="19"/>
    </row>
    <row r="3" spans="1:23" s="20" customFormat="1" ht="9.9499999999999993" customHeight="1">
      <c r="A3" s="19"/>
      <c r="B3" s="19"/>
      <c r="C3" s="19"/>
      <c r="D3" s="19"/>
      <c r="E3" s="19"/>
      <c r="F3" s="19"/>
      <c r="G3" s="19"/>
      <c r="H3" s="47"/>
      <c r="I3" s="57"/>
      <c r="J3" s="57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</row>
    <row r="4" spans="1:23" s="20" customFormat="1" ht="20.100000000000001" customHeight="1">
      <c r="A4" s="19"/>
      <c r="B4" s="21"/>
      <c r="C4" s="21"/>
      <c r="D4" s="21"/>
      <c r="E4" s="21"/>
      <c r="F4" s="21"/>
      <c r="G4" s="21"/>
      <c r="H4" s="48"/>
      <c r="I4" s="58"/>
      <c r="J4" s="58"/>
      <c r="K4" s="21"/>
      <c r="L4" s="21"/>
      <c r="M4" s="21"/>
      <c r="N4" s="21"/>
      <c r="O4" s="21"/>
      <c r="P4" s="21"/>
      <c r="Q4" s="21"/>
      <c r="R4" s="21"/>
      <c r="S4" s="21"/>
      <c r="T4" s="21"/>
      <c r="U4" s="22"/>
    </row>
    <row r="5" spans="1:23" s="20" customFormat="1" ht="9.9499999999999993" customHeight="1">
      <c r="A5" s="19"/>
      <c r="B5" s="19"/>
      <c r="C5" s="19"/>
      <c r="D5" s="19"/>
      <c r="E5" s="19"/>
      <c r="F5" s="19"/>
      <c r="G5" s="19"/>
      <c r="H5" s="47"/>
      <c r="I5" s="57"/>
      <c r="J5" s="57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</row>
    <row r="6" spans="1:23" ht="20.100000000000001" customHeight="1">
      <c r="A6" s="194"/>
      <c r="B6" s="249" t="s">
        <v>89</v>
      </c>
      <c r="C6" s="250"/>
      <c r="D6" s="253"/>
      <c r="E6" s="253"/>
      <c r="F6" s="254"/>
      <c r="G6" s="194"/>
      <c r="H6" s="249" t="s">
        <v>91</v>
      </c>
      <c r="I6" s="250"/>
      <c r="J6" s="250"/>
      <c r="K6" s="250"/>
      <c r="L6" s="250"/>
      <c r="M6" s="251" t="s">
        <v>237</v>
      </c>
      <c r="N6" s="251"/>
      <c r="O6" s="251"/>
      <c r="P6" s="252"/>
      <c r="Q6" s="23"/>
      <c r="R6" s="285" t="s">
        <v>92</v>
      </c>
      <c r="S6" s="285"/>
      <c r="T6" s="285"/>
      <c r="U6" s="24"/>
      <c r="V6" s="25"/>
      <c r="W6" s="185"/>
    </row>
    <row r="7" spans="1:23" ht="20.100000000000001" customHeight="1">
      <c r="A7" s="194"/>
      <c r="B7" s="249" t="s">
        <v>93</v>
      </c>
      <c r="C7" s="250"/>
      <c r="D7" s="253"/>
      <c r="E7" s="253"/>
      <c r="F7" s="254"/>
      <c r="G7" s="194"/>
      <c r="H7" s="249" t="s">
        <v>95</v>
      </c>
      <c r="I7" s="250"/>
      <c r="J7" s="250"/>
      <c r="K7" s="250"/>
      <c r="L7" s="250"/>
      <c r="M7" s="251"/>
      <c r="N7" s="251"/>
      <c r="O7" s="251"/>
      <c r="P7" s="252"/>
      <c r="Q7" s="23"/>
      <c r="R7" s="286"/>
      <c r="S7" s="286"/>
      <c r="T7" s="286"/>
      <c r="U7" s="24"/>
      <c r="V7" s="26"/>
      <c r="W7" s="185"/>
    </row>
    <row r="8" spans="1:23" ht="20.100000000000001" customHeight="1">
      <c r="A8" s="194"/>
      <c r="B8" s="249" t="s">
        <v>96</v>
      </c>
      <c r="C8" s="250"/>
      <c r="D8" s="253"/>
      <c r="E8" s="253"/>
      <c r="F8" s="254"/>
      <c r="G8" s="194"/>
      <c r="H8" s="249" t="s">
        <v>98</v>
      </c>
      <c r="I8" s="250"/>
      <c r="J8" s="250"/>
      <c r="K8" s="250"/>
      <c r="L8" s="250"/>
      <c r="M8" s="251"/>
      <c r="N8" s="251"/>
      <c r="O8" s="251"/>
      <c r="P8" s="252"/>
      <c r="Q8" s="23"/>
      <c r="R8" s="286"/>
      <c r="S8" s="286"/>
      <c r="T8" s="286"/>
      <c r="U8" s="24"/>
      <c r="V8" s="26"/>
      <c r="W8" s="185"/>
    </row>
    <row r="9" spans="1:23" ht="9.9499999999999993" customHeight="1">
      <c r="A9" s="194"/>
      <c r="B9" s="203"/>
      <c r="C9" s="32"/>
      <c r="D9" s="32"/>
      <c r="E9" s="194"/>
      <c r="F9" s="194"/>
      <c r="G9" s="194"/>
      <c r="H9" s="3"/>
      <c r="I9" s="204"/>
      <c r="J9" s="204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85"/>
      <c r="W9" s="185"/>
    </row>
    <row r="10" spans="1:23" ht="20.100000000000001" customHeight="1">
      <c r="A10" s="194"/>
      <c r="B10" s="249" t="s">
        <v>99</v>
      </c>
      <c r="C10" s="250"/>
      <c r="D10" s="253"/>
      <c r="E10" s="253"/>
      <c r="F10" s="254"/>
      <c r="G10" s="194"/>
      <c r="H10" s="249" t="s">
        <v>101</v>
      </c>
      <c r="I10" s="250"/>
      <c r="J10" s="250"/>
      <c r="K10" s="250"/>
      <c r="L10" s="250"/>
      <c r="M10" s="251"/>
      <c r="N10" s="251"/>
      <c r="O10" s="251"/>
      <c r="P10" s="252"/>
      <c r="Q10" s="194"/>
      <c r="R10" s="27" t="s">
        <v>103</v>
      </c>
      <c r="S10" s="28" t="s">
        <v>104</v>
      </c>
      <c r="T10" s="29" t="s">
        <v>105</v>
      </c>
      <c r="U10" s="24"/>
      <c r="V10" s="26"/>
      <c r="W10" s="185"/>
    </row>
    <row r="11" spans="1:23" ht="20.100000000000001" customHeight="1">
      <c r="A11" s="194"/>
      <c r="B11" s="203"/>
      <c r="C11" s="32"/>
      <c r="D11" s="32"/>
      <c r="E11" s="194"/>
      <c r="F11" s="194"/>
      <c r="G11" s="194"/>
      <c r="H11" s="249" t="s">
        <v>106</v>
      </c>
      <c r="I11" s="250"/>
      <c r="J11" s="250"/>
      <c r="K11" s="250"/>
      <c r="L11" s="250"/>
      <c r="M11" s="251"/>
      <c r="N11" s="251"/>
      <c r="O11" s="251"/>
      <c r="P11" s="252"/>
      <c r="Q11" s="23"/>
      <c r="R11" s="39" t="s">
        <v>108</v>
      </c>
      <c r="S11" s="40" t="s">
        <v>109</v>
      </c>
      <c r="T11" s="41" t="s">
        <v>110</v>
      </c>
      <c r="U11" s="24"/>
      <c r="V11" s="26"/>
      <c r="W11" s="185"/>
    </row>
    <row r="12" spans="1:23" ht="20.100000000000001" customHeight="1">
      <c r="A12" s="194"/>
      <c r="B12" s="194"/>
      <c r="C12" s="194"/>
      <c r="D12" s="194"/>
      <c r="E12" s="147" t="s">
        <v>111</v>
      </c>
      <c r="F12" s="148" t="s">
        <v>112</v>
      </c>
      <c r="G12" s="194"/>
      <c r="H12" s="249" t="s">
        <v>113</v>
      </c>
      <c r="I12" s="250"/>
      <c r="J12" s="250"/>
      <c r="K12" s="250"/>
      <c r="L12" s="250"/>
      <c r="M12" s="251"/>
      <c r="N12" s="251"/>
      <c r="O12" s="251"/>
      <c r="P12" s="252"/>
      <c r="Q12" s="23"/>
      <c r="R12" s="39" t="s">
        <v>115</v>
      </c>
      <c r="S12" s="40" t="s">
        <v>116</v>
      </c>
      <c r="T12" s="41" t="s">
        <v>117</v>
      </c>
      <c r="U12" s="24"/>
      <c r="V12" s="26"/>
      <c r="W12" s="185"/>
    </row>
    <row r="13" spans="1:23" ht="20.100000000000001" customHeight="1">
      <c r="A13" s="194"/>
      <c r="B13" s="30"/>
      <c r="C13" s="31"/>
      <c r="D13" s="38" t="s">
        <v>118</v>
      </c>
      <c r="E13" s="248"/>
      <c r="F13" s="248"/>
      <c r="G13" s="194"/>
      <c r="H13" s="249" t="s">
        <v>119</v>
      </c>
      <c r="I13" s="250"/>
      <c r="J13" s="250"/>
      <c r="K13" s="250"/>
      <c r="L13" s="250"/>
      <c r="M13" s="251"/>
      <c r="N13" s="251"/>
      <c r="O13" s="251"/>
      <c r="P13" s="252"/>
      <c r="Q13" s="194"/>
      <c r="R13" s="42" t="s">
        <v>121</v>
      </c>
      <c r="S13" s="43" t="s">
        <v>122</v>
      </c>
      <c r="T13" s="44" t="s">
        <v>123</v>
      </c>
      <c r="U13" s="194"/>
      <c r="V13" s="185"/>
      <c r="W13" s="185"/>
    </row>
    <row r="14" spans="1:23" ht="9.9499999999999993" customHeight="1">
      <c r="A14" s="194"/>
      <c r="B14" s="203"/>
      <c r="C14" s="32"/>
      <c r="D14" s="32"/>
      <c r="E14" s="194"/>
      <c r="F14" s="194"/>
      <c r="G14" s="194"/>
      <c r="H14" s="3"/>
      <c r="I14" s="204"/>
      <c r="J14" s="20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85"/>
      <c r="W14" s="185"/>
    </row>
    <row r="15" spans="1:23" ht="24.95" customHeight="1">
      <c r="A15" s="194"/>
      <c r="B15" s="290" t="s">
        <v>13</v>
      </c>
      <c r="C15" s="291"/>
      <c r="D15" s="291"/>
      <c r="E15" s="291"/>
      <c r="F15" s="291"/>
      <c r="G15" s="205"/>
      <c r="H15" s="273" t="s">
        <v>124</v>
      </c>
      <c r="I15" s="280" t="s">
        <v>125</v>
      </c>
      <c r="J15" s="280" t="s">
        <v>112</v>
      </c>
      <c r="K15" s="194"/>
      <c r="L15" s="276" t="s">
        <v>111</v>
      </c>
      <c r="M15" s="276"/>
      <c r="N15" s="191"/>
      <c r="O15" s="276" t="s">
        <v>112</v>
      </c>
      <c r="P15" s="287"/>
      <c r="Q15" s="55"/>
      <c r="R15" s="267" t="s">
        <v>126</v>
      </c>
      <c r="S15" s="268"/>
      <c r="T15" s="268"/>
      <c r="U15" s="194"/>
      <c r="V15" s="185"/>
      <c r="W15" s="185"/>
    </row>
    <row r="16" spans="1:23" ht="24.95" customHeight="1">
      <c r="A16" s="194"/>
      <c r="B16" s="292"/>
      <c r="C16" s="293"/>
      <c r="D16" s="293"/>
      <c r="E16" s="293"/>
      <c r="F16" s="293"/>
      <c r="G16" s="205"/>
      <c r="H16" s="274"/>
      <c r="I16" s="280"/>
      <c r="J16" s="280"/>
      <c r="K16" s="194"/>
      <c r="L16" s="288" t="s">
        <v>127</v>
      </c>
      <c r="M16" s="45" t="s">
        <v>128</v>
      </c>
      <c r="N16" s="192"/>
      <c r="O16" s="288" t="s">
        <v>127</v>
      </c>
      <c r="P16" s="46" t="s">
        <v>128</v>
      </c>
      <c r="Q16" s="55"/>
      <c r="R16" s="269"/>
      <c r="S16" s="270"/>
      <c r="T16" s="270"/>
      <c r="U16" s="194"/>
      <c r="V16" s="185"/>
      <c r="W16" s="185"/>
    </row>
    <row r="17" spans="1:23" ht="24.95" customHeight="1">
      <c r="A17" s="194"/>
      <c r="B17" s="294"/>
      <c r="C17" s="295"/>
      <c r="D17" s="295"/>
      <c r="E17" s="295"/>
      <c r="F17" s="295"/>
      <c r="G17" s="205"/>
      <c r="H17" s="275"/>
      <c r="I17" s="281"/>
      <c r="J17" s="281"/>
      <c r="K17" s="194"/>
      <c r="L17" s="289"/>
      <c r="M17" s="206" t="s">
        <v>129</v>
      </c>
      <c r="N17" s="207"/>
      <c r="O17" s="289"/>
      <c r="P17" s="208" t="s">
        <v>129</v>
      </c>
      <c r="Q17" s="55"/>
      <c r="R17" s="271"/>
      <c r="S17" s="272"/>
      <c r="T17" s="272"/>
      <c r="U17" s="194"/>
      <c r="V17" s="185"/>
      <c r="W17" s="185"/>
    </row>
    <row r="18" spans="1:23" ht="9.9499999999999993" customHeight="1">
      <c r="A18" s="194"/>
      <c r="B18" s="157"/>
      <c r="C18" s="158"/>
      <c r="D18" s="158"/>
      <c r="E18" s="159"/>
      <c r="F18" s="159"/>
      <c r="G18" s="194"/>
      <c r="H18" s="3"/>
      <c r="I18" s="204"/>
      <c r="J18" s="20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94"/>
      <c r="V18" s="185"/>
      <c r="W18" s="185"/>
    </row>
    <row r="19" spans="1:23" ht="18" customHeight="1">
      <c r="A19" s="194"/>
      <c r="B19" s="179">
        <v>1</v>
      </c>
      <c r="C19" s="255" t="s">
        <v>130</v>
      </c>
      <c r="D19" s="256"/>
      <c r="E19" s="256"/>
      <c r="F19" s="257"/>
      <c r="G19" s="209"/>
      <c r="H19" s="35"/>
      <c r="I19" s="210"/>
      <c r="J19" s="210"/>
      <c r="K19" s="209"/>
      <c r="L19" s="35"/>
      <c r="M19" s="10"/>
      <c r="N19" s="193"/>
      <c r="O19" s="35"/>
      <c r="P19" s="10"/>
      <c r="Q19" s="37"/>
      <c r="R19" s="61"/>
      <c r="S19" s="61"/>
      <c r="T19" s="61"/>
      <c r="U19" s="194"/>
      <c r="V19" s="185"/>
      <c r="W19" s="185"/>
    </row>
    <row r="20" spans="1:23" ht="54.95" customHeight="1">
      <c r="A20" s="194"/>
      <c r="B20" s="178"/>
      <c r="C20" s="258" t="s">
        <v>131</v>
      </c>
      <c r="D20" s="259"/>
      <c r="E20" s="259"/>
      <c r="F20" s="260"/>
      <c r="G20" s="211"/>
      <c r="H20" s="49">
        <v>6</v>
      </c>
      <c r="I20" s="204"/>
      <c r="J20" s="204"/>
      <c r="K20" s="204"/>
      <c r="L20" s="161">
        <f>E13</f>
        <v>0</v>
      </c>
      <c r="M20" s="4" t="str">
        <f>IF(L20=0,"",IF(L20&gt;=H20,"Yes","No"))</f>
        <v/>
      </c>
      <c r="N20" s="56"/>
      <c r="O20" s="161">
        <f>F13</f>
        <v>0</v>
      </c>
      <c r="P20" s="4" t="str">
        <f>IF(O20=0,"",IF(AND(O20&gt;=H20,O20&gt;0),"Yes","No"))</f>
        <v/>
      </c>
      <c r="Q20" s="56"/>
      <c r="R20" s="282"/>
      <c r="S20" s="283"/>
      <c r="T20" s="284"/>
      <c r="U20" s="194"/>
      <c r="V20" s="185"/>
      <c r="W20" s="185"/>
    </row>
    <row r="21" spans="1:23" ht="18" customHeight="1">
      <c r="A21" s="194"/>
      <c r="B21" s="179">
        <v>2</v>
      </c>
      <c r="C21" s="255" t="s">
        <v>132</v>
      </c>
      <c r="D21" s="256"/>
      <c r="E21" s="256"/>
      <c r="F21" s="257"/>
      <c r="G21" s="209"/>
      <c r="H21" s="36"/>
      <c r="I21" s="210"/>
      <c r="J21" s="210"/>
      <c r="K21" s="209"/>
      <c r="L21" s="36"/>
      <c r="M21" s="11"/>
      <c r="N21" s="37"/>
      <c r="O21" s="36"/>
      <c r="P21" s="11"/>
      <c r="Q21" s="37"/>
      <c r="R21" s="239"/>
      <c r="S21" s="239"/>
      <c r="T21" s="239"/>
      <c r="U21" s="194"/>
      <c r="V21" s="185"/>
      <c r="W21" s="185"/>
    </row>
    <row r="22" spans="1:23" ht="54.95" customHeight="1">
      <c r="A22" s="194"/>
      <c r="B22" s="178"/>
      <c r="C22" s="258" t="s">
        <v>133</v>
      </c>
      <c r="D22" s="259"/>
      <c r="E22" s="259"/>
      <c r="F22" s="260"/>
      <c r="G22" s="209"/>
      <c r="H22" s="49" t="s">
        <v>129</v>
      </c>
      <c r="I22" s="210"/>
      <c r="J22" s="210"/>
      <c r="K22" s="209"/>
      <c r="L22" s="12"/>
      <c r="M22" s="4" t="str">
        <f>IF(ISBLANK(L22),"",IF(LOWER(LEFT(L22,1))="y","Yes","No"))</f>
        <v/>
      </c>
      <c r="N22" s="56"/>
      <c r="O22" s="12"/>
      <c r="P22" s="4" t="str">
        <f>IF(ISBLANK(O22),"",IF(LOWER(LEFT(O22,1))="y","Yes","No"))</f>
        <v/>
      </c>
      <c r="Q22" s="56"/>
      <c r="R22" s="282"/>
      <c r="S22" s="283"/>
      <c r="T22" s="284"/>
      <c r="U22" s="194"/>
      <c r="V22" s="185"/>
      <c r="W22" s="185"/>
    </row>
    <row r="23" spans="1:23" ht="18" customHeight="1">
      <c r="A23" s="194"/>
      <c r="B23" s="179">
        <v>3</v>
      </c>
      <c r="C23" s="255" t="s">
        <v>136</v>
      </c>
      <c r="D23" s="256"/>
      <c r="E23" s="256"/>
      <c r="F23" s="257"/>
      <c r="G23" s="209"/>
      <c r="H23" s="36"/>
      <c r="I23" s="210"/>
      <c r="J23" s="210"/>
      <c r="K23" s="209"/>
      <c r="L23" s="36"/>
      <c r="M23" s="11"/>
      <c r="N23" s="37"/>
      <c r="O23" s="36"/>
      <c r="P23" s="11"/>
      <c r="Q23" s="37"/>
      <c r="R23" s="239"/>
      <c r="S23" s="239"/>
      <c r="T23" s="239"/>
      <c r="U23" s="194"/>
      <c r="V23" s="185"/>
      <c r="W23" s="185"/>
    </row>
    <row r="24" spans="1:23" ht="54.95" customHeight="1">
      <c r="A24" s="194"/>
      <c r="B24" s="178"/>
      <c r="C24" s="258" t="s">
        <v>137</v>
      </c>
      <c r="D24" s="259"/>
      <c r="E24" s="259"/>
      <c r="F24" s="260"/>
      <c r="G24" s="212"/>
      <c r="H24" s="50">
        <v>0.65</v>
      </c>
      <c r="I24" s="210"/>
      <c r="J24" s="210"/>
      <c r="K24" s="213"/>
      <c r="L24" s="60"/>
      <c r="M24" s="4" t="str">
        <f>IF(ISBLANK(L24),"",IF(AND(L24&gt;=H24,L24&gt;=0),"Yes","No"))</f>
        <v/>
      </c>
      <c r="N24" s="56"/>
      <c r="O24" s="60"/>
      <c r="P24" s="4" t="str">
        <f>IF(ISBLANK(O24),"",IF(AND(O24&gt;=H24,O24&gt;=0),"Yes","No"))</f>
        <v/>
      </c>
      <c r="Q24" s="56"/>
      <c r="R24" s="282"/>
      <c r="S24" s="283"/>
      <c r="T24" s="284"/>
      <c r="U24" s="194"/>
      <c r="V24" s="185"/>
      <c r="W24" s="185"/>
    </row>
    <row r="25" spans="1:23" ht="18" customHeight="1">
      <c r="A25" s="194"/>
      <c r="B25" s="179">
        <v>4</v>
      </c>
      <c r="C25" s="255" t="s">
        <v>138</v>
      </c>
      <c r="D25" s="256"/>
      <c r="E25" s="256"/>
      <c r="F25" s="257"/>
      <c r="G25" s="209"/>
      <c r="H25" s="36"/>
      <c r="I25" s="210"/>
      <c r="J25" s="210"/>
      <c r="K25" s="209"/>
      <c r="L25" s="36"/>
      <c r="M25" s="11"/>
      <c r="N25" s="37"/>
      <c r="O25" s="36"/>
      <c r="P25" s="11"/>
      <c r="Q25" s="37"/>
      <c r="R25" s="239"/>
      <c r="S25" s="239"/>
      <c r="T25" s="239"/>
      <c r="U25" s="194"/>
      <c r="V25" s="185"/>
      <c r="W25" s="185"/>
    </row>
    <row r="26" spans="1:23" ht="54.95" customHeight="1">
      <c r="A26" s="194"/>
      <c r="B26" s="178"/>
      <c r="C26" s="258" t="s">
        <v>139</v>
      </c>
      <c r="D26" s="259"/>
      <c r="E26" s="259"/>
      <c r="F26" s="260"/>
      <c r="G26" s="211"/>
      <c r="H26" s="49">
        <v>4</v>
      </c>
      <c r="I26" s="204"/>
      <c r="J26" s="204"/>
      <c r="K26" s="204"/>
      <c r="L26" s="13"/>
      <c r="M26" s="4" t="str">
        <f>IF(ISBLANK(L26),"",IF(AND(L26&gt;=H26,L26&gt;0),"Yes","No"))</f>
        <v/>
      </c>
      <c r="N26" s="56"/>
      <c r="O26" s="13"/>
      <c r="P26" s="4" t="str">
        <f>IF(O26=0,"",IF(AND(O26&gt;=H26,O26&gt;0),"Yes","No"))</f>
        <v/>
      </c>
      <c r="Q26" s="56"/>
      <c r="R26" s="282"/>
      <c r="S26" s="283"/>
      <c r="T26" s="284"/>
      <c r="U26" s="194"/>
      <c r="V26" s="185"/>
      <c r="W26" s="185"/>
    </row>
    <row r="27" spans="1:23" ht="18" customHeight="1">
      <c r="A27" s="194"/>
      <c r="B27" s="179">
        <v>5</v>
      </c>
      <c r="C27" s="255" t="s">
        <v>140</v>
      </c>
      <c r="D27" s="256"/>
      <c r="E27" s="256"/>
      <c r="F27" s="257"/>
      <c r="G27" s="194"/>
      <c r="H27" s="35"/>
      <c r="I27" s="204"/>
      <c r="J27" s="204"/>
      <c r="K27" s="194"/>
      <c r="L27" s="35"/>
      <c r="M27" s="10"/>
      <c r="N27" s="194"/>
      <c r="O27" s="35"/>
      <c r="P27" s="10"/>
      <c r="Q27" s="194"/>
      <c r="R27" s="240"/>
      <c r="S27" s="240"/>
      <c r="T27" s="240"/>
      <c r="U27" s="194"/>
      <c r="V27" s="185"/>
      <c r="W27" s="185"/>
    </row>
    <row r="28" spans="1:23" ht="54.95" customHeight="1">
      <c r="A28" s="194"/>
      <c r="B28" s="178"/>
      <c r="C28" s="277" t="s">
        <v>141</v>
      </c>
      <c r="D28" s="278"/>
      <c r="E28" s="278"/>
      <c r="F28" s="279"/>
      <c r="G28" s="209"/>
      <c r="H28" s="49" t="s">
        <v>129</v>
      </c>
      <c r="I28" s="210"/>
      <c r="J28" s="210"/>
      <c r="K28" s="209"/>
      <c r="L28" s="12"/>
      <c r="M28" s="4" t="str">
        <f>IF(ISBLANK(L28),"",IF(LOWER(LEFT(L28,1))="y","Yes","No"))</f>
        <v/>
      </c>
      <c r="N28" s="37"/>
      <c r="O28" s="12"/>
      <c r="P28" s="4" t="str">
        <f>IF(ISBLANK(O28),"",IF(LOWER(LEFT(O28,1))="y","Yes","No"))</f>
        <v/>
      </c>
      <c r="Q28" s="37"/>
      <c r="R28" s="282"/>
      <c r="S28" s="283"/>
      <c r="T28" s="284"/>
      <c r="U28" s="194"/>
      <c r="V28" s="185"/>
      <c r="W28" s="185"/>
    </row>
    <row r="29" spans="1:23" ht="18" customHeight="1">
      <c r="A29" s="194"/>
      <c r="B29" s="179">
        <v>6</v>
      </c>
      <c r="C29" s="255" t="s">
        <v>142</v>
      </c>
      <c r="D29" s="256"/>
      <c r="E29" s="256"/>
      <c r="F29" s="257"/>
      <c r="G29" s="209"/>
      <c r="H29" s="36"/>
      <c r="I29" s="210"/>
      <c r="J29" s="210"/>
      <c r="K29" s="209"/>
      <c r="L29" s="36"/>
      <c r="M29" s="11"/>
      <c r="N29" s="37"/>
      <c r="O29" s="36"/>
      <c r="P29" s="11"/>
      <c r="Q29" s="37"/>
      <c r="R29" s="239"/>
      <c r="S29" s="239"/>
      <c r="T29" s="239"/>
      <c r="U29" s="194"/>
      <c r="V29" s="185"/>
      <c r="W29" s="185"/>
    </row>
    <row r="30" spans="1:23" ht="54.95" customHeight="1">
      <c r="A30" s="194"/>
      <c r="B30" s="178"/>
      <c r="C30" s="258" t="s">
        <v>143</v>
      </c>
      <c r="D30" s="259"/>
      <c r="E30" s="259"/>
      <c r="F30" s="260"/>
      <c r="G30" s="209"/>
      <c r="H30" s="49" t="s">
        <v>129</v>
      </c>
      <c r="I30" s="210"/>
      <c r="J30" s="210"/>
      <c r="K30" s="209"/>
      <c r="L30" s="12"/>
      <c r="M30" s="4" t="str">
        <f>IF(ISBLANK(L30),"",IF(LOWER(LEFT(L30,1))="y","Yes","No"))</f>
        <v/>
      </c>
      <c r="N30" s="56"/>
      <c r="O30" s="12"/>
      <c r="P30" s="4" t="str">
        <f>IF(ISBLANK(O30),"",IF(LOWER(LEFT(O30,1))="y","Yes","No"))</f>
        <v/>
      </c>
      <c r="Q30" s="56"/>
      <c r="R30" s="282"/>
      <c r="S30" s="283"/>
      <c r="T30" s="284"/>
      <c r="U30" s="194"/>
      <c r="V30" s="185"/>
      <c r="W30" s="185"/>
    </row>
    <row r="31" spans="1:23" ht="18" customHeight="1">
      <c r="A31" s="194"/>
      <c r="B31" s="179">
        <v>7</v>
      </c>
      <c r="C31" s="255" t="s">
        <v>144</v>
      </c>
      <c r="D31" s="256"/>
      <c r="E31" s="256"/>
      <c r="F31" s="257"/>
      <c r="G31" s="209"/>
      <c r="H31" s="36"/>
      <c r="I31" s="210"/>
      <c r="J31" s="210"/>
      <c r="K31" s="209"/>
      <c r="L31" s="36"/>
      <c r="M31" s="11"/>
      <c r="N31" s="37"/>
      <c r="O31" s="36"/>
      <c r="P31" s="11"/>
      <c r="Q31" s="37"/>
      <c r="R31" s="239"/>
      <c r="S31" s="239"/>
      <c r="T31" s="239"/>
      <c r="U31" s="194"/>
      <c r="V31" s="185"/>
      <c r="W31" s="185"/>
    </row>
    <row r="32" spans="1:23" ht="54.95" customHeight="1">
      <c r="A32" s="194"/>
      <c r="B32" s="178"/>
      <c r="C32" s="258" t="s">
        <v>145</v>
      </c>
      <c r="D32" s="259"/>
      <c r="E32" s="259"/>
      <c r="F32" s="260"/>
      <c r="G32" s="211"/>
      <c r="H32" s="49" t="s">
        <v>129</v>
      </c>
      <c r="I32" s="210"/>
      <c r="J32" s="210"/>
      <c r="K32" s="209"/>
      <c r="L32" s="12"/>
      <c r="M32" s="4" t="str">
        <f>IF(ISBLANK(L32),"",IF(LOWER(LEFT(L32,1))="y","Yes","No"))</f>
        <v/>
      </c>
      <c r="N32" s="56"/>
      <c r="O32" s="12"/>
      <c r="P32" s="4" t="str">
        <f>IF(ISBLANK(O32),"",IF(LOWER(LEFT(O32,1))="y","Yes","No"))</f>
        <v/>
      </c>
      <c r="Q32" s="56"/>
      <c r="R32" s="282"/>
      <c r="S32" s="283"/>
      <c r="T32" s="284"/>
      <c r="U32" s="194"/>
      <c r="V32" s="185"/>
      <c r="W32" s="185"/>
    </row>
    <row r="33" spans="1:23" ht="18" customHeight="1">
      <c r="A33" s="194"/>
      <c r="B33" s="179">
        <v>8</v>
      </c>
      <c r="C33" s="255" t="s">
        <v>146</v>
      </c>
      <c r="D33" s="256"/>
      <c r="E33" s="256"/>
      <c r="F33" s="257"/>
      <c r="G33" s="209"/>
      <c r="H33" s="36"/>
      <c r="I33" s="210"/>
      <c r="J33" s="210"/>
      <c r="K33" s="209"/>
      <c r="L33" s="36"/>
      <c r="M33" s="11"/>
      <c r="N33" s="37"/>
      <c r="O33" s="36"/>
      <c r="P33" s="11"/>
      <c r="Q33" s="37"/>
      <c r="R33" s="239"/>
      <c r="S33" s="239"/>
      <c r="T33" s="239"/>
      <c r="U33" s="194"/>
      <c r="V33" s="185"/>
      <c r="W33" s="185"/>
    </row>
    <row r="34" spans="1:23" ht="54.95" customHeight="1">
      <c r="A34" s="194"/>
      <c r="B34" s="178"/>
      <c r="C34" s="258" t="s">
        <v>147</v>
      </c>
      <c r="D34" s="259"/>
      <c r="E34" s="259"/>
      <c r="F34" s="260"/>
      <c r="G34" s="211"/>
      <c r="H34" s="49" t="s">
        <v>129</v>
      </c>
      <c r="I34" s="210"/>
      <c r="J34" s="210"/>
      <c r="K34" s="209"/>
      <c r="L34" s="12"/>
      <c r="M34" s="4" t="str">
        <f>IF(ISBLANK(L34),"",IF(LOWER(LEFT(L34,1))="y","Yes","No"))</f>
        <v/>
      </c>
      <c r="N34" s="56"/>
      <c r="O34" s="12"/>
      <c r="P34" s="4" t="str">
        <f>IF(ISBLANK(O34),"",IF(LOWER(LEFT(O34,1))="y","Yes","No"))</f>
        <v/>
      </c>
      <c r="Q34" s="56"/>
      <c r="R34" s="282"/>
      <c r="S34" s="283"/>
      <c r="T34" s="284"/>
      <c r="U34" s="194"/>
      <c r="V34" s="185"/>
      <c r="W34" s="185"/>
    </row>
    <row r="35" spans="1:23" ht="18" customHeight="1">
      <c r="A35" s="194"/>
      <c r="B35" s="179">
        <v>9</v>
      </c>
      <c r="C35" s="255" t="s">
        <v>148</v>
      </c>
      <c r="D35" s="256"/>
      <c r="E35" s="256"/>
      <c r="F35" s="257"/>
      <c r="G35" s="209"/>
      <c r="H35" s="36"/>
      <c r="I35" s="210"/>
      <c r="J35" s="210"/>
      <c r="K35" s="209"/>
      <c r="L35" s="36"/>
      <c r="M35" s="11"/>
      <c r="N35" s="37"/>
      <c r="O35" s="36"/>
      <c r="P35" s="11"/>
      <c r="Q35" s="37"/>
      <c r="R35" s="239"/>
      <c r="S35" s="239"/>
      <c r="T35" s="239"/>
      <c r="U35" s="194"/>
      <c r="V35" s="185"/>
      <c r="W35" s="185"/>
    </row>
    <row r="36" spans="1:23" ht="54.95" customHeight="1">
      <c r="A36" s="194"/>
      <c r="B36" s="178"/>
      <c r="C36" s="258" t="s">
        <v>149</v>
      </c>
      <c r="D36" s="259"/>
      <c r="E36" s="259"/>
      <c r="F36" s="260"/>
      <c r="G36" s="211"/>
      <c r="H36" s="49" t="s">
        <v>129</v>
      </c>
      <c r="I36" s="210"/>
      <c r="J36" s="210"/>
      <c r="K36" s="209"/>
      <c r="L36" s="12"/>
      <c r="M36" s="4" t="str">
        <f>IF(ISBLANK(L36),"",IF(LOWER(LEFT(L36,1))="y","Yes","No"))</f>
        <v/>
      </c>
      <c r="N36" s="56"/>
      <c r="O36" s="12"/>
      <c r="P36" s="4" t="str">
        <f>IF(ISBLANK(O36),"",IF(LOWER(LEFT(O36,1))="y","Yes","No"))</f>
        <v/>
      </c>
      <c r="Q36" s="56"/>
      <c r="R36" s="282"/>
      <c r="S36" s="283"/>
      <c r="T36" s="284"/>
      <c r="U36" s="194"/>
      <c r="V36" s="185"/>
      <c r="W36" s="185"/>
    </row>
    <row r="37" spans="1:23" ht="18" customHeight="1">
      <c r="A37" s="194"/>
      <c r="B37" s="179">
        <v>10</v>
      </c>
      <c r="C37" s="255" t="s">
        <v>150</v>
      </c>
      <c r="D37" s="256"/>
      <c r="E37" s="256"/>
      <c r="F37" s="257"/>
      <c r="G37" s="209"/>
      <c r="H37" s="36"/>
      <c r="I37" s="210"/>
      <c r="J37" s="210"/>
      <c r="K37" s="209"/>
      <c r="L37" s="36"/>
      <c r="M37" s="11"/>
      <c r="N37" s="37"/>
      <c r="O37" s="36"/>
      <c r="P37" s="11"/>
      <c r="Q37" s="37"/>
      <c r="R37" s="239"/>
      <c r="S37" s="239"/>
      <c r="T37" s="239"/>
      <c r="U37" s="194"/>
      <c r="V37" s="185"/>
      <c r="W37" s="185"/>
    </row>
    <row r="38" spans="1:23" ht="54.95" customHeight="1">
      <c r="A38" s="194"/>
      <c r="B38" s="178"/>
      <c r="C38" s="258" t="s">
        <v>151</v>
      </c>
      <c r="D38" s="259"/>
      <c r="E38" s="259"/>
      <c r="F38" s="260"/>
      <c r="G38" s="211"/>
      <c r="H38" s="49" t="s">
        <v>129</v>
      </c>
      <c r="I38" s="210"/>
      <c r="J38" s="210"/>
      <c r="K38" s="209"/>
      <c r="L38" s="12"/>
      <c r="M38" s="4" t="str">
        <f>IF(ISBLANK(L38),"",IF(LOWER(LEFT(L38,1))="y","Yes","No"))</f>
        <v/>
      </c>
      <c r="N38" s="56"/>
      <c r="O38" s="12"/>
      <c r="P38" s="4" t="str">
        <f>IF(ISBLANK(O38),"",IF(LOWER(LEFT(O38,1))="y","Yes","No"))</f>
        <v/>
      </c>
      <c r="Q38" s="56"/>
      <c r="R38" s="282"/>
      <c r="S38" s="283"/>
      <c r="T38" s="284"/>
      <c r="U38" s="194"/>
      <c r="V38" s="185"/>
      <c r="W38" s="185"/>
    </row>
    <row r="39" spans="1:23" ht="18" customHeight="1">
      <c r="A39" s="194"/>
      <c r="B39" s="179">
        <v>11</v>
      </c>
      <c r="C39" s="255" t="s">
        <v>152</v>
      </c>
      <c r="D39" s="256"/>
      <c r="E39" s="256"/>
      <c r="F39" s="257"/>
      <c r="G39" s="209"/>
      <c r="H39" s="36"/>
      <c r="I39" s="210"/>
      <c r="J39" s="210"/>
      <c r="K39" s="209"/>
      <c r="L39" s="36"/>
      <c r="M39" s="11"/>
      <c r="N39" s="37"/>
      <c r="O39" s="36"/>
      <c r="P39" s="11"/>
      <c r="Q39" s="37"/>
      <c r="R39" s="239"/>
      <c r="S39" s="239"/>
      <c r="T39" s="239"/>
      <c r="U39" s="194"/>
      <c r="V39" s="185"/>
      <c r="W39" s="185"/>
    </row>
    <row r="40" spans="1:23" ht="54.95" customHeight="1">
      <c r="A40" s="194"/>
      <c r="B40" s="178"/>
      <c r="C40" s="258" t="s">
        <v>153</v>
      </c>
      <c r="D40" s="259"/>
      <c r="E40" s="259"/>
      <c r="F40" s="260"/>
      <c r="G40" s="211"/>
      <c r="H40" s="49">
        <v>2</v>
      </c>
      <c r="I40" s="204"/>
      <c r="J40" s="204"/>
      <c r="K40" s="204"/>
      <c r="L40" s="13"/>
      <c r="M40" s="4" t="str">
        <f>IF(ISBLANK(L40),"",IF(AND(L40&gt;=H40,L40&gt;0),"Yes","No"))</f>
        <v/>
      </c>
      <c r="N40" s="56"/>
      <c r="O40" s="13"/>
      <c r="P40" s="4" t="str">
        <f>IF(ISBLANK(O40),"",IF(AND(O40&gt;=H40,O40&gt;0),"Yes","No"))</f>
        <v/>
      </c>
      <c r="Q40" s="56"/>
      <c r="R40" s="282"/>
      <c r="S40" s="283"/>
      <c r="T40" s="284"/>
      <c r="U40" s="194"/>
      <c r="V40" s="185"/>
      <c r="W40" s="185"/>
    </row>
    <row r="41" spans="1:23" ht="18" customHeight="1">
      <c r="A41" s="194"/>
      <c r="B41" s="179">
        <v>12</v>
      </c>
      <c r="C41" s="255" t="s">
        <v>154</v>
      </c>
      <c r="D41" s="256"/>
      <c r="E41" s="256"/>
      <c r="F41" s="257"/>
      <c r="G41" s="209"/>
      <c r="H41" s="36"/>
      <c r="I41" s="210"/>
      <c r="J41" s="210"/>
      <c r="K41" s="209"/>
      <c r="L41" s="36"/>
      <c r="M41" s="11"/>
      <c r="N41" s="37"/>
      <c r="O41" s="36"/>
      <c r="P41" s="11"/>
      <c r="Q41" s="37"/>
      <c r="R41" s="239"/>
      <c r="S41" s="239"/>
      <c r="T41" s="239"/>
      <c r="U41" s="194"/>
      <c r="V41" s="185"/>
      <c r="W41" s="185"/>
    </row>
    <row r="42" spans="1:23" ht="54.95" customHeight="1">
      <c r="A42" s="194"/>
      <c r="B42" s="178"/>
      <c r="C42" s="258" t="s">
        <v>155</v>
      </c>
      <c r="D42" s="259"/>
      <c r="E42" s="259"/>
      <c r="F42" s="260"/>
      <c r="G42" s="211"/>
      <c r="H42" s="49">
        <v>1</v>
      </c>
      <c r="I42" s="204"/>
      <c r="J42" s="204"/>
      <c r="K42" s="204"/>
      <c r="L42" s="13"/>
      <c r="M42" s="4" t="str">
        <f>IF(ISBLANK(L42),"",IF(AND(L42&gt;=H42,L42&gt;0),"Yes","No"))</f>
        <v/>
      </c>
      <c r="N42" s="56"/>
      <c r="O42" s="13"/>
      <c r="P42" s="4" t="str">
        <f>IF(ISBLANK(O42),"",IF(AND(O42&gt;=H42,O42&gt;0),"Yes","No"))</f>
        <v/>
      </c>
      <c r="Q42" s="56"/>
      <c r="R42" s="282"/>
      <c r="S42" s="283"/>
      <c r="T42" s="284"/>
      <c r="U42" s="194"/>
      <c r="V42" s="185"/>
      <c r="W42" s="185"/>
    </row>
    <row r="43" spans="1:23" ht="18" customHeight="1">
      <c r="A43" s="194"/>
      <c r="B43" s="179">
        <v>13</v>
      </c>
      <c r="C43" s="255" t="s">
        <v>156</v>
      </c>
      <c r="D43" s="256"/>
      <c r="E43" s="256"/>
      <c r="F43" s="257"/>
      <c r="G43" s="209"/>
      <c r="H43" s="36"/>
      <c r="I43" s="210"/>
      <c r="J43" s="210"/>
      <c r="K43" s="209"/>
      <c r="L43" s="36"/>
      <c r="M43" s="11"/>
      <c r="N43" s="37"/>
      <c r="O43" s="36"/>
      <c r="P43" s="11"/>
      <c r="Q43" s="37"/>
      <c r="R43" s="239"/>
      <c r="S43" s="239"/>
      <c r="T43" s="239"/>
      <c r="U43" s="194"/>
      <c r="V43" s="185"/>
      <c r="W43" s="185"/>
    </row>
    <row r="44" spans="1:23" ht="54.95" customHeight="1">
      <c r="A44" s="194"/>
      <c r="B44" s="178"/>
      <c r="C44" s="258" t="s">
        <v>157</v>
      </c>
      <c r="D44" s="259"/>
      <c r="E44" s="259"/>
      <c r="F44" s="260"/>
      <c r="G44" s="211"/>
      <c r="H44" s="49">
        <v>1</v>
      </c>
      <c r="I44" s="204"/>
      <c r="J44" s="204"/>
      <c r="K44" s="204"/>
      <c r="L44" s="13"/>
      <c r="M44" s="4" t="str">
        <f>IF(ISBLANK(L44),"",IF(AND(L44&gt;=H44,L44&gt;0),"Yes","No"))</f>
        <v/>
      </c>
      <c r="N44" s="56"/>
      <c r="O44" s="13"/>
      <c r="P44" s="4" t="str">
        <f>IF(ISBLANK(O44),"",IF(AND(O44&gt;=H44,O44&gt;0),"Yes","No"))</f>
        <v/>
      </c>
      <c r="Q44" s="56"/>
      <c r="R44" s="282"/>
      <c r="S44" s="283"/>
      <c r="T44" s="284"/>
      <c r="U44" s="194"/>
      <c r="V44" s="185"/>
      <c r="W44" s="185"/>
    </row>
    <row r="45" spans="1:23" ht="18" customHeight="1">
      <c r="A45" s="194"/>
      <c r="B45" s="179">
        <v>14</v>
      </c>
      <c r="C45" s="255" t="s">
        <v>158</v>
      </c>
      <c r="D45" s="256"/>
      <c r="E45" s="256"/>
      <c r="F45" s="257"/>
      <c r="G45" s="209"/>
      <c r="H45" s="36"/>
      <c r="I45" s="210"/>
      <c r="J45" s="210"/>
      <c r="K45" s="209"/>
      <c r="L45" s="36"/>
      <c r="M45" s="11"/>
      <c r="N45" s="37"/>
      <c r="O45" s="36"/>
      <c r="P45" s="11"/>
      <c r="Q45" s="37"/>
      <c r="R45" s="239"/>
      <c r="S45" s="239"/>
      <c r="T45" s="239"/>
      <c r="U45" s="194"/>
      <c r="V45" s="185"/>
      <c r="W45" s="185"/>
    </row>
    <row r="46" spans="1:23" ht="45" customHeight="1">
      <c r="A46" s="194"/>
      <c r="B46" s="178"/>
      <c r="C46" s="258" t="s">
        <v>159</v>
      </c>
      <c r="D46" s="259"/>
      <c r="E46" s="259"/>
      <c r="F46" s="260"/>
      <c r="G46" s="211"/>
      <c r="H46" s="49">
        <v>25</v>
      </c>
      <c r="I46" s="204"/>
      <c r="J46" s="204"/>
      <c r="K46" s="204"/>
      <c r="L46" s="13"/>
      <c r="M46" s="302" t="str">
        <f>IF(ISBLANK(L46),"",IF(AND(L46&gt;=H46,L46&gt;0,L47="Yes"),"Yes","No"))</f>
        <v/>
      </c>
      <c r="N46" s="56"/>
      <c r="O46" s="13"/>
      <c r="P46" s="302" t="str">
        <f>IF(ISBLANK(O46),"",IF(AND(O46&gt;=H46,O46&gt;0,O47="Yes"),"Yes","No"))</f>
        <v/>
      </c>
      <c r="Q46" s="56"/>
      <c r="R46" s="282"/>
      <c r="S46" s="283"/>
      <c r="T46" s="284"/>
      <c r="U46" s="194"/>
      <c r="V46" s="185"/>
      <c r="W46" s="185"/>
    </row>
    <row r="47" spans="1:23" ht="30" customHeight="1">
      <c r="A47" s="194"/>
      <c r="B47" s="189"/>
      <c r="C47" s="258" t="s">
        <v>160</v>
      </c>
      <c r="D47" s="259"/>
      <c r="E47" s="259"/>
      <c r="F47" s="260"/>
      <c r="G47" s="209"/>
      <c r="H47" s="49" t="s">
        <v>129</v>
      </c>
      <c r="I47" s="204"/>
      <c r="J47" s="204"/>
      <c r="K47" s="204"/>
      <c r="L47" s="12"/>
      <c r="M47" s="303"/>
      <c r="N47" s="37"/>
      <c r="O47" s="12"/>
      <c r="P47" s="303"/>
      <c r="Q47" s="37"/>
      <c r="R47" s="282"/>
      <c r="S47" s="283"/>
      <c r="T47" s="284"/>
      <c r="U47" s="194"/>
      <c r="V47" s="185"/>
      <c r="W47" s="185"/>
    </row>
    <row r="48" spans="1:23" ht="18" customHeight="1">
      <c r="A48" s="194"/>
      <c r="B48" s="179">
        <v>15</v>
      </c>
      <c r="C48" s="255" t="s">
        <v>161</v>
      </c>
      <c r="D48" s="256"/>
      <c r="E48" s="256"/>
      <c r="F48" s="257"/>
      <c r="G48" s="209"/>
      <c r="H48" s="36"/>
      <c r="I48" s="210"/>
      <c r="J48" s="210"/>
      <c r="K48" s="209"/>
      <c r="L48" s="36"/>
      <c r="M48" s="11"/>
      <c r="N48" s="37"/>
      <c r="O48" s="36"/>
      <c r="P48" s="11"/>
      <c r="Q48" s="37"/>
      <c r="R48" s="239"/>
      <c r="S48" s="239"/>
      <c r="T48" s="239"/>
      <c r="U48" s="194"/>
      <c r="V48" s="185"/>
      <c r="W48" s="185"/>
    </row>
    <row r="49" spans="1:23" ht="54.95" customHeight="1">
      <c r="A49" s="194"/>
      <c r="B49" s="178"/>
      <c r="C49" s="258" t="s">
        <v>162</v>
      </c>
      <c r="D49" s="259"/>
      <c r="E49" s="259"/>
      <c r="F49" s="260"/>
      <c r="G49" s="211"/>
      <c r="H49" s="88">
        <v>0.5</v>
      </c>
      <c r="I49" s="49">
        <f>IF(ISBLANK(E13),,ROUND(E13*H49,0))</f>
        <v>0</v>
      </c>
      <c r="J49" s="49">
        <f>IF(ISBLANK(F13),,ROUND(F13*H49,0))</f>
        <v>0</v>
      </c>
      <c r="K49" s="211"/>
      <c r="L49" s="54"/>
      <c r="M49" s="4" t="str">
        <f>IF(ISBLANK(L49),"",IF(ISBLANK(E13),"",IF(AND(L49&gt;=I49,L49&gt;0),"Yes","No")))</f>
        <v/>
      </c>
      <c r="N49" s="56"/>
      <c r="O49" s="54"/>
      <c r="P49" s="4" t="str">
        <f>IF(ISBLANK(O49),"",IF(ISBLANK(F13),"",IF(AND(O49&gt;=J49,O49&gt;0),"Yes","No")))</f>
        <v/>
      </c>
      <c r="Q49" s="56"/>
      <c r="R49" s="282"/>
      <c r="S49" s="283"/>
      <c r="T49" s="284"/>
      <c r="U49" s="194"/>
      <c r="V49" s="185"/>
      <c r="W49" s="185"/>
    </row>
    <row r="50" spans="1:23" ht="15" customHeight="1">
      <c r="A50" s="194"/>
      <c r="B50" s="214"/>
      <c r="C50" s="194"/>
      <c r="D50" s="194"/>
      <c r="E50" s="194"/>
      <c r="F50" s="215"/>
      <c r="G50" s="209"/>
      <c r="H50" s="51"/>
      <c r="I50" s="210"/>
      <c r="J50" s="210"/>
      <c r="K50" s="209"/>
      <c r="L50" s="51"/>
      <c r="M50" s="14"/>
      <c r="N50" s="37"/>
      <c r="O50" s="51"/>
      <c r="P50" s="14"/>
      <c r="Q50" s="37"/>
      <c r="R50" s="241"/>
      <c r="S50" s="241"/>
      <c r="T50" s="241"/>
      <c r="U50" s="194"/>
      <c r="V50" s="185"/>
      <c r="W50" s="185"/>
    </row>
    <row r="51" spans="1:23" s="2" customFormat="1" ht="24.95" customHeight="1">
      <c r="A51" s="5"/>
      <c r="B51" s="263" t="s">
        <v>163</v>
      </c>
      <c r="C51" s="264"/>
      <c r="D51" s="264"/>
      <c r="E51" s="264"/>
      <c r="F51" s="128"/>
      <c r="G51" s="209"/>
      <c r="H51" s="150"/>
      <c r="I51" s="204"/>
      <c r="J51" s="204"/>
      <c r="K51" s="204"/>
      <c r="L51" s="265" t="str">
        <f>IF(AND(L28&amp;L24&amp;L30&amp;L32&amp;L34&amp;L36&amp;L38&amp;L40&amp;L42&amp;L22&amp;L26&amp;L44&amp;L46&amp;L49="",L20&lt;1),"",COUNTIF($M$20:$M$49,"Yes"))</f>
        <v/>
      </c>
      <c r="M51" s="266"/>
      <c r="N51" s="37"/>
      <c r="O51" s="265" t="str">
        <f>IF(AND(O22&amp;O26&amp;O28&amp;O24&amp;O30&amp;O32&amp;O34&amp;O36&amp;O38&amp;O40&amp;O42&amp;O44&amp;O46&amp;O49="",O20&lt;1),"",COUNTIF($P$20:$P$49,"Yes"))</f>
        <v/>
      </c>
      <c r="P51" s="266"/>
      <c r="Q51" s="37"/>
      <c r="R51" s="304"/>
      <c r="S51" s="305"/>
      <c r="T51" s="306"/>
      <c r="U51" s="5"/>
    </row>
    <row r="52" spans="1:23" ht="9.9499999999999993" customHeight="1">
      <c r="A52" s="6" t="s">
        <v>164</v>
      </c>
      <c r="B52" s="203"/>
      <c r="C52" s="194"/>
      <c r="D52" s="194"/>
      <c r="E52" s="194"/>
      <c r="F52" s="128"/>
      <c r="G52" s="15"/>
      <c r="H52" s="16"/>
      <c r="I52" s="204"/>
      <c r="J52" s="204"/>
      <c r="K52" s="194"/>
      <c r="L52" s="160" t="str">
        <f>IF(AND(M24="Yes", M46="Yes", (IF(M30="Yes",1,0)+IF(M34="Yes",1,0)+IF(M38="Yes",1,0)+IF(M49="Yes",1,0))&gt;=3), "gold_approved", "gold_denied")</f>
        <v>gold_denied</v>
      </c>
      <c r="M52" s="160"/>
      <c r="N52" s="234"/>
      <c r="O52" s="160" t="str">
        <f>IF(AND(P24="Yes", P46="Yes", (IF(P30="Yes",1,0)+IF(P34="Yes",1,0)+IF(P38="Yes",1,0)+IF(P49="Yes",1,0))&gt;=3), "gold_approved", "gold_denied")</f>
        <v>gold_denied</v>
      </c>
      <c r="P52" s="3"/>
      <c r="Q52" s="194"/>
      <c r="R52" s="307"/>
      <c r="S52" s="308"/>
      <c r="T52" s="309"/>
      <c r="U52" s="194"/>
      <c r="V52" s="185"/>
      <c r="W52" s="185"/>
    </row>
    <row r="53" spans="1:23" ht="24.95" customHeight="1">
      <c r="A53" s="194"/>
      <c r="B53" s="263" t="s">
        <v>165</v>
      </c>
      <c r="C53" s="264"/>
      <c r="D53" s="264"/>
      <c r="E53" s="264"/>
      <c r="F53" s="128"/>
      <c r="G53" s="194"/>
      <c r="H53" s="3"/>
      <c r="I53" s="8"/>
      <c r="J53" s="8"/>
      <c r="K53" s="8"/>
      <c r="L53" s="261" t="str" cm="1">
        <f t="array" ref="L53">IF(st_total_firsteval="","",IF(AND(st_total_firsteval&gt;=13, st_gold_mandatory_firsteval="gold_approved"),"Gold Award",IF(st_total_firsteval&gt;=9,"Silver Award",IF(st_total_firsteval&gt;=5,"Bronze Award",IF(st_total_firsteval&gt;=1,"Participation","No Award")))))</f>
        <v/>
      </c>
      <c r="M53" s="262"/>
      <c r="N53" s="7"/>
      <c r="O53" s="261" t="str" cm="1">
        <f t="array" ref="O53">IF(st_total_final&lt;&gt;"",IF(AND(st_total_final&gt;=13, st_gold_mandatory_final="gold_approved"),"Gold Award",IF(st_total_final&gt;=9,"Silver Award",IF(st_total_final&gt;=5,"Bronze Award",IF(st_total_final&gt;=1,"Participation","No Award")))),"")</f>
        <v/>
      </c>
      <c r="P53" s="262"/>
      <c r="Q53" s="7"/>
      <c r="R53" s="310"/>
      <c r="S53" s="311"/>
      <c r="T53" s="312"/>
      <c r="U53" s="194"/>
      <c r="V53" s="185"/>
      <c r="W53" s="185"/>
    </row>
    <row r="54" spans="1:23" s="92" customFormat="1" ht="45" customHeight="1">
      <c r="A54" s="198"/>
      <c r="B54" s="300" t="s">
        <v>166</v>
      </c>
      <c r="C54" s="301"/>
      <c r="D54" s="301"/>
      <c r="E54" s="301"/>
      <c r="F54" s="301"/>
      <c r="G54" s="301"/>
      <c r="H54" s="301"/>
      <c r="I54" s="301"/>
      <c r="J54" s="301"/>
      <c r="K54" s="301"/>
      <c r="L54" s="301"/>
      <c r="M54" s="301"/>
      <c r="N54" s="301"/>
      <c r="O54" s="301"/>
      <c r="P54" s="301"/>
      <c r="Q54" s="301"/>
      <c r="R54" s="301"/>
      <c r="S54" s="301"/>
      <c r="T54" s="301"/>
      <c r="U54" s="198"/>
      <c r="V54" s="182"/>
      <c r="W54" s="182"/>
    </row>
    <row r="55" spans="1:23" ht="9.9499999999999993" customHeight="1">
      <c r="A55" s="194"/>
      <c r="B55" s="299"/>
      <c r="C55" s="299"/>
      <c r="D55" s="299"/>
      <c r="E55" s="299"/>
      <c r="F55" s="299"/>
      <c r="G55" s="299"/>
      <c r="H55" s="299"/>
      <c r="I55" s="299"/>
      <c r="J55" s="299"/>
      <c r="K55" s="299"/>
      <c r="L55" s="299"/>
      <c r="M55" s="299"/>
      <c r="N55" s="299"/>
      <c r="O55" s="299"/>
      <c r="P55" s="299"/>
      <c r="Q55" s="299"/>
      <c r="R55" s="299"/>
      <c r="S55" s="299"/>
      <c r="T55" s="299"/>
      <c r="U55" s="194"/>
      <c r="V55" s="185"/>
      <c r="W55" s="185"/>
    </row>
    <row r="56" spans="1:23" ht="30" customHeight="1">
      <c r="A56" s="194"/>
      <c r="B56" s="298" t="s">
        <v>167</v>
      </c>
      <c r="C56" s="298"/>
      <c r="D56" s="298"/>
      <c r="E56" s="298"/>
      <c r="F56" s="298"/>
      <c r="G56" s="298"/>
      <c r="H56" s="298"/>
      <c r="I56" s="298"/>
      <c r="J56" s="298"/>
      <c r="K56" s="298"/>
      <c r="L56" s="298"/>
      <c r="M56" s="298"/>
      <c r="N56" s="298"/>
      <c r="O56" s="298"/>
      <c r="P56" s="298"/>
      <c r="Q56" s="298"/>
      <c r="R56" s="298"/>
      <c r="S56" s="298"/>
      <c r="T56" s="298"/>
      <c r="U56" s="194"/>
      <c r="V56" s="185"/>
      <c r="W56" s="185"/>
    </row>
    <row r="57" spans="1:23" ht="65.099999999999994" customHeight="1">
      <c r="A57" s="194"/>
      <c r="B57" s="203"/>
      <c r="C57" s="33" t="s">
        <v>168</v>
      </c>
      <c r="D57" s="297"/>
      <c r="E57" s="297"/>
      <c r="F57" s="297"/>
      <c r="G57" s="198"/>
      <c r="H57" s="297"/>
      <c r="I57" s="297"/>
      <c r="J57" s="297"/>
      <c r="K57" s="297"/>
      <c r="L57" s="297"/>
      <c r="M57" s="297"/>
      <c r="N57" s="216"/>
      <c r="O57" s="194"/>
      <c r="P57" s="18"/>
      <c r="Q57" s="217"/>
      <c r="R57" s="194"/>
      <c r="S57" s="194"/>
      <c r="T57" s="194"/>
      <c r="U57" s="194"/>
      <c r="V57" s="185"/>
      <c r="W57" s="185"/>
    </row>
    <row r="58" spans="1:23" ht="15" customHeight="1">
      <c r="A58" s="194"/>
      <c r="B58" s="203"/>
      <c r="C58" s="194"/>
      <c r="D58" s="296" t="s">
        <v>169</v>
      </c>
      <c r="E58" s="296"/>
      <c r="F58" s="296"/>
      <c r="G58" s="34"/>
      <c r="H58" s="296" t="s">
        <v>170</v>
      </c>
      <c r="I58" s="296"/>
      <c r="J58" s="296"/>
      <c r="K58" s="296"/>
      <c r="L58" s="296"/>
      <c r="M58" s="296"/>
      <c r="N58" s="190"/>
      <c r="O58" s="194"/>
      <c r="P58" s="18"/>
      <c r="Q58" s="18"/>
      <c r="R58" s="194"/>
      <c r="S58" s="194"/>
      <c r="T58" s="194"/>
      <c r="U58" s="194"/>
      <c r="V58" s="185"/>
      <c r="W58" s="185"/>
    </row>
    <row r="59" spans="1:23" s="155" customFormat="1" ht="15" customHeight="1">
      <c r="A59" s="194"/>
      <c r="B59" s="203"/>
      <c r="C59" s="194"/>
      <c r="D59" s="194"/>
      <c r="E59" s="194"/>
      <c r="F59" s="194"/>
      <c r="G59" s="198"/>
      <c r="H59" s="52"/>
      <c r="I59" s="17"/>
      <c r="J59" s="17"/>
      <c r="K59" s="17"/>
      <c r="L59" s="198"/>
      <c r="M59" s="198"/>
      <c r="N59" s="198"/>
      <c r="O59" s="194"/>
      <c r="P59" s="18"/>
      <c r="Q59" s="18"/>
      <c r="R59" s="194"/>
      <c r="S59" s="194"/>
      <c r="T59" s="218" t="s">
        <v>171</v>
      </c>
      <c r="U59" s="194"/>
      <c r="V59" s="185"/>
      <c r="W59" s="185"/>
    </row>
    <row r="60" spans="1:23" ht="15" customHeight="1">
      <c r="A60" s="194"/>
      <c r="B60" s="203"/>
      <c r="C60" s="194"/>
      <c r="D60" s="194"/>
      <c r="E60" s="194"/>
      <c r="F60" s="194"/>
      <c r="G60" s="194"/>
      <c r="H60" s="3"/>
      <c r="I60" s="204"/>
      <c r="J60" s="204"/>
      <c r="K60" s="194"/>
      <c r="L60" s="194"/>
      <c r="M60" s="194"/>
      <c r="N60" s="194"/>
      <c r="O60" s="194"/>
      <c r="P60" s="194"/>
      <c r="Q60" s="194"/>
      <c r="R60" s="194"/>
      <c r="S60" s="194"/>
      <c r="T60" s="194"/>
      <c r="U60" s="194"/>
      <c r="V60" s="185"/>
      <c r="W60" s="185"/>
    </row>
  </sheetData>
  <sheetProtection sheet="1" formatCells="0"/>
  <protectedRanges>
    <protectedRange sqref="D57 H57" name="Signing"/>
    <protectedRange sqref="L22:L49 O22:O49 R48:T49 R20:T46" name="Review Data"/>
    <protectedRange sqref="R47:T47" name="Review Data_1"/>
  </protectedRanges>
  <mergeCells count="95">
    <mergeCell ref="R47:T47"/>
    <mergeCell ref="M46:M47"/>
    <mergeCell ref="P46:P47"/>
    <mergeCell ref="R51:T53"/>
    <mergeCell ref="R46:T46"/>
    <mergeCell ref="O51:P51"/>
    <mergeCell ref="R44:T44"/>
    <mergeCell ref="C20:F20"/>
    <mergeCell ref="C22:F22"/>
    <mergeCell ref="C26:F26"/>
    <mergeCell ref="C44:F44"/>
    <mergeCell ref="R40:T40"/>
    <mergeCell ref="R42:T42"/>
    <mergeCell ref="R20:T20"/>
    <mergeCell ref="R22:T22"/>
    <mergeCell ref="R26:T26"/>
    <mergeCell ref="C40:F40"/>
    <mergeCell ref="C42:F42"/>
    <mergeCell ref="C41:F41"/>
    <mergeCell ref="C39:F39"/>
    <mergeCell ref="C34:F34"/>
    <mergeCell ref="C43:F43"/>
    <mergeCell ref="D58:F58"/>
    <mergeCell ref="H58:M58"/>
    <mergeCell ref="D57:F57"/>
    <mergeCell ref="H57:M57"/>
    <mergeCell ref="B53:E53"/>
    <mergeCell ref="B56:T56"/>
    <mergeCell ref="O53:P53"/>
    <mergeCell ref="B55:T55"/>
    <mergeCell ref="B54:T54"/>
    <mergeCell ref="D6:F6"/>
    <mergeCell ref="D7:F7"/>
    <mergeCell ref="D8:F8"/>
    <mergeCell ref="R49:T49"/>
    <mergeCell ref="B6:C6"/>
    <mergeCell ref="B7:C7"/>
    <mergeCell ref="B8:C8"/>
    <mergeCell ref="C46:F46"/>
    <mergeCell ref="C49:F49"/>
    <mergeCell ref="R28:T28"/>
    <mergeCell ref="R30:T30"/>
    <mergeCell ref="R32:T32"/>
    <mergeCell ref="B15:F17"/>
    <mergeCell ref="R34:T34"/>
    <mergeCell ref="R36:T36"/>
    <mergeCell ref="R38:T38"/>
    <mergeCell ref="M7:P7"/>
    <mergeCell ref="M8:P8"/>
    <mergeCell ref="C29:F29"/>
    <mergeCell ref="R24:T24"/>
    <mergeCell ref="R6:T8"/>
    <mergeCell ref="H6:L6"/>
    <mergeCell ref="M6:P6"/>
    <mergeCell ref="M12:P12"/>
    <mergeCell ref="O15:P15"/>
    <mergeCell ref="O16:O17"/>
    <mergeCell ref="L16:L17"/>
    <mergeCell ref="H8:L8"/>
    <mergeCell ref="H7:L7"/>
    <mergeCell ref="M11:P11"/>
    <mergeCell ref="H11:L11"/>
    <mergeCell ref="H12:L12"/>
    <mergeCell ref="R15:T17"/>
    <mergeCell ref="C30:F30"/>
    <mergeCell ref="C32:F32"/>
    <mergeCell ref="H15:H17"/>
    <mergeCell ref="L15:M15"/>
    <mergeCell ref="C24:F24"/>
    <mergeCell ref="C27:F27"/>
    <mergeCell ref="C23:F23"/>
    <mergeCell ref="C28:F28"/>
    <mergeCell ref="J15:J17"/>
    <mergeCell ref="C31:F31"/>
    <mergeCell ref="I15:I17"/>
    <mergeCell ref="C21:F21"/>
    <mergeCell ref="C25:F25"/>
    <mergeCell ref="C45:F45"/>
    <mergeCell ref="C48:F48"/>
    <mergeCell ref="L53:M53"/>
    <mergeCell ref="B51:E51"/>
    <mergeCell ref="C47:F47"/>
    <mergeCell ref="L51:M51"/>
    <mergeCell ref="C36:F36"/>
    <mergeCell ref="C38:F38"/>
    <mergeCell ref="C37:F37"/>
    <mergeCell ref="C33:F33"/>
    <mergeCell ref="C35:F35"/>
    <mergeCell ref="H10:L10"/>
    <mergeCell ref="M10:P10"/>
    <mergeCell ref="B10:C10"/>
    <mergeCell ref="D10:F10"/>
    <mergeCell ref="C19:F19"/>
    <mergeCell ref="H13:L13"/>
    <mergeCell ref="M13:P13"/>
  </mergeCells>
  <conditionalFormatting sqref="L51">
    <cfRule type="cellIs" dxfId="219" priority="44" stopIfTrue="1" operator="greaterThanOrEqual">
      <formula>5</formula>
    </cfRule>
    <cfRule type="cellIs" dxfId="218" priority="43" stopIfTrue="1" operator="greaterThanOrEqual">
      <formula>9</formula>
    </cfRule>
    <cfRule type="cellIs" dxfId="217" priority="42" stopIfTrue="1" operator="greaterThanOrEqual">
      <formula>13</formula>
    </cfRule>
    <cfRule type="cellIs" dxfId="216" priority="41" stopIfTrue="1" operator="equal">
      <formula>""</formula>
    </cfRule>
  </conditionalFormatting>
  <conditionalFormatting sqref="L53">
    <cfRule type="cellIs" dxfId="215" priority="48" stopIfTrue="1" operator="equal">
      <formula>"Gold Award"</formula>
    </cfRule>
    <cfRule type="cellIs" dxfId="214" priority="46" stopIfTrue="1" operator="equal">
      <formula>"Bronze Award"</formula>
    </cfRule>
    <cfRule type="containsText" dxfId="213" priority="45" stopIfTrue="1" operator="containsText" text="Participation">
      <formula>NOT(ISERROR(SEARCH("Participation",L53)))</formula>
    </cfRule>
    <cfRule type="cellIs" dxfId="212" priority="47" stopIfTrue="1" operator="equal">
      <formula>"Silver Award"</formula>
    </cfRule>
  </conditionalFormatting>
  <conditionalFormatting sqref="M20 O20:P20">
    <cfRule type="cellIs" dxfId="211" priority="35" stopIfTrue="1" operator="equal">
      <formula>"Yes"</formula>
    </cfRule>
    <cfRule type="cellIs" dxfId="210" priority="36" stopIfTrue="1" operator="equal">
      <formula>"No"</formula>
    </cfRule>
  </conditionalFormatting>
  <conditionalFormatting sqref="M20:M30 M19:N19">
    <cfRule type="cellIs" dxfId="209" priority="57" stopIfTrue="1" operator="equal">
      <formula>"Yes"</formula>
    </cfRule>
  </conditionalFormatting>
  <conditionalFormatting sqref="M32">
    <cfRule type="cellIs" dxfId="208" priority="56" stopIfTrue="1" operator="equal">
      <formula>"No"</formula>
    </cfRule>
    <cfRule type="cellIs" dxfId="207" priority="55" stopIfTrue="1" operator="equal">
      <formula>"Yes"</formula>
    </cfRule>
  </conditionalFormatting>
  <conditionalFormatting sqref="M34">
    <cfRule type="cellIs" dxfId="206" priority="53" stopIfTrue="1" operator="equal">
      <formula>"Yes"</formula>
    </cfRule>
    <cfRule type="cellIs" dxfId="205" priority="54" stopIfTrue="1" operator="equal">
      <formula>"No"</formula>
    </cfRule>
  </conditionalFormatting>
  <conditionalFormatting sqref="M36">
    <cfRule type="cellIs" dxfId="204" priority="52" stopIfTrue="1" operator="equal">
      <formula>"No"</formula>
    </cfRule>
    <cfRule type="cellIs" dxfId="203" priority="51" stopIfTrue="1" operator="equal">
      <formula>"Yes"</formula>
    </cfRule>
  </conditionalFormatting>
  <conditionalFormatting sqref="M38">
    <cfRule type="cellIs" dxfId="202" priority="50" stopIfTrue="1" operator="equal">
      <formula>"No"</formula>
    </cfRule>
    <cfRule type="cellIs" dxfId="201" priority="49" stopIfTrue="1" operator="equal">
      <formula>"Yes"</formula>
    </cfRule>
  </conditionalFormatting>
  <conditionalFormatting sqref="M40:M46 M48:M49">
    <cfRule type="cellIs" dxfId="200" priority="77" stopIfTrue="1" operator="equal">
      <formula>"Yes"</formula>
    </cfRule>
    <cfRule type="cellIs" dxfId="199" priority="78" stopIfTrue="1" operator="equal">
      <formula>"No"</formula>
    </cfRule>
  </conditionalFormatting>
  <conditionalFormatting sqref="M42">
    <cfRule type="cellIs" dxfId="198" priority="76" stopIfTrue="1" operator="equal">
      <formula>"No"</formula>
    </cfRule>
    <cfRule type="cellIs" dxfId="197" priority="75" stopIfTrue="1" operator="equal">
      <formula>"Yes"</formula>
    </cfRule>
  </conditionalFormatting>
  <conditionalFormatting sqref="M44">
    <cfRule type="cellIs" dxfId="196" priority="72" stopIfTrue="1" operator="equal">
      <formula>"No"</formula>
    </cfRule>
    <cfRule type="cellIs" dxfId="195" priority="71" stopIfTrue="1" operator="equal">
      <formula>"Yes"</formula>
    </cfRule>
  </conditionalFormatting>
  <conditionalFormatting sqref="M46">
    <cfRule type="cellIs" dxfId="194" priority="68" stopIfTrue="1" operator="equal">
      <formula>"No"</formula>
    </cfRule>
    <cfRule type="cellIs" dxfId="193" priority="67" stopIfTrue="1" operator="equal">
      <formula>"Yes"</formula>
    </cfRule>
  </conditionalFormatting>
  <conditionalFormatting sqref="M19:N19 M20:M30">
    <cfRule type="cellIs" dxfId="192" priority="58" stopIfTrue="1" operator="equal">
      <formula>"No"</formula>
    </cfRule>
  </conditionalFormatting>
  <conditionalFormatting sqref="O51">
    <cfRule type="cellIs" dxfId="191" priority="6" stopIfTrue="1" operator="greaterThanOrEqual">
      <formula>13</formula>
    </cfRule>
    <cfRule type="cellIs" dxfId="190" priority="7" stopIfTrue="1" operator="greaterThanOrEqual">
      <formula>9</formula>
    </cfRule>
    <cfRule type="cellIs" dxfId="189" priority="8" stopIfTrue="1" operator="greaterThanOrEqual">
      <formula>5</formula>
    </cfRule>
    <cfRule type="cellIs" dxfId="188" priority="5" stopIfTrue="1" operator="equal">
      <formula>""</formula>
    </cfRule>
  </conditionalFormatting>
  <conditionalFormatting sqref="O53">
    <cfRule type="containsText" dxfId="187" priority="327" stopIfTrue="1" operator="containsText" text="Participation">
      <formula>NOT(ISERROR(SEARCH("Participation",O53)))</formula>
    </cfRule>
    <cfRule type="cellIs" dxfId="186" priority="328" stopIfTrue="1" operator="equal">
      <formula>"Bronze Award"</formula>
    </cfRule>
    <cfRule type="cellIs" dxfId="185" priority="329" stopIfTrue="1" operator="equal">
      <formula>"Silver Award"</formula>
    </cfRule>
    <cfRule type="cellIs" dxfId="184" priority="330" stopIfTrue="1" operator="equal">
      <formula>"Gold Award"</formula>
    </cfRule>
  </conditionalFormatting>
  <conditionalFormatting sqref="P19:P21">
    <cfRule type="cellIs" dxfId="183" priority="39" stopIfTrue="1" operator="equal">
      <formula>"Yes"</formula>
    </cfRule>
    <cfRule type="cellIs" dxfId="182" priority="40" stopIfTrue="1" operator="equal">
      <formula>"No"</formula>
    </cfRule>
  </conditionalFormatting>
  <conditionalFormatting sqref="P22:P28">
    <cfRule type="cellIs" dxfId="181" priority="20" stopIfTrue="1" operator="equal">
      <formula>"No"</formula>
    </cfRule>
    <cfRule type="cellIs" dxfId="180" priority="19" stopIfTrue="1" operator="equal">
      <formula>"Yes"</formula>
    </cfRule>
  </conditionalFormatting>
  <conditionalFormatting sqref="P26">
    <cfRule type="cellIs" dxfId="179" priority="4" stopIfTrue="1" operator="equal">
      <formula>"No"</formula>
    </cfRule>
    <cfRule type="cellIs" dxfId="178" priority="3" stopIfTrue="1" operator="equal">
      <formula>"Yes"</formula>
    </cfRule>
    <cfRule type="cellIs" dxfId="177" priority="1" stopIfTrue="1" operator="equal">
      <formula>"Yes"</formula>
    </cfRule>
    <cfRule type="cellIs" dxfId="176" priority="2" stopIfTrue="1" operator="equal">
      <formula>"No"</formula>
    </cfRule>
  </conditionalFormatting>
  <conditionalFormatting sqref="P30">
    <cfRule type="cellIs" dxfId="175" priority="18" stopIfTrue="1" operator="equal">
      <formula>"No"</formula>
    </cfRule>
    <cfRule type="cellIs" dxfId="174" priority="17" stopIfTrue="1" operator="equal">
      <formula>"Yes"</formula>
    </cfRule>
  </conditionalFormatting>
  <conditionalFormatting sqref="P32">
    <cfRule type="cellIs" dxfId="173" priority="16" stopIfTrue="1" operator="equal">
      <formula>"No"</formula>
    </cfRule>
    <cfRule type="cellIs" dxfId="172" priority="15" stopIfTrue="1" operator="equal">
      <formula>"Yes"</formula>
    </cfRule>
  </conditionalFormatting>
  <conditionalFormatting sqref="P34">
    <cfRule type="cellIs" dxfId="171" priority="14" stopIfTrue="1" operator="equal">
      <formula>"No"</formula>
    </cfRule>
    <cfRule type="cellIs" dxfId="170" priority="13" stopIfTrue="1" operator="equal">
      <formula>"Yes"</formula>
    </cfRule>
  </conditionalFormatting>
  <conditionalFormatting sqref="P36">
    <cfRule type="cellIs" dxfId="169" priority="12" stopIfTrue="1" operator="equal">
      <formula>"No"</formula>
    </cfRule>
    <cfRule type="cellIs" dxfId="168" priority="11" stopIfTrue="1" operator="equal">
      <formula>"Yes"</formula>
    </cfRule>
  </conditionalFormatting>
  <conditionalFormatting sqref="P38">
    <cfRule type="cellIs" dxfId="167" priority="10" stopIfTrue="1" operator="equal">
      <formula>"No"</formula>
    </cfRule>
    <cfRule type="cellIs" dxfId="166" priority="9" stopIfTrue="1" operator="equal">
      <formula>"Yes"</formula>
    </cfRule>
  </conditionalFormatting>
  <conditionalFormatting sqref="P40:P46 P48:P49">
    <cfRule type="cellIs" dxfId="165" priority="30" stopIfTrue="1" operator="equal">
      <formula>"No"</formula>
    </cfRule>
    <cfRule type="cellIs" dxfId="164" priority="29" stopIfTrue="1" operator="equal">
      <formula>"Yes"</formula>
    </cfRule>
  </conditionalFormatting>
  <conditionalFormatting sqref="P42">
    <cfRule type="cellIs" dxfId="163" priority="27" stopIfTrue="1" operator="equal">
      <formula>"Yes"</formula>
    </cfRule>
    <cfRule type="cellIs" dxfId="162" priority="28" stopIfTrue="1" operator="equal">
      <formula>"No"</formula>
    </cfRule>
  </conditionalFormatting>
  <conditionalFormatting sqref="P44">
    <cfRule type="cellIs" dxfId="161" priority="26" stopIfTrue="1" operator="equal">
      <formula>"No"</formula>
    </cfRule>
    <cfRule type="cellIs" dxfId="160" priority="25" stopIfTrue="1" operator="equal">
      <formula>"Yes"</formula>
    </cfRule>
  </conditionalFormatting>
  <conditionalFormatting sqref="P46">
    <cfRule type="cellIs" dxfId="159" priority="23" stopIfTrue="1" operator="equal">
      <formula>"Yes"</formula>
    </cfRule>
    <cfRule type="cellIs" dxfId="158" priority="24" stopIfTrue="1" operator="equal">
      <formula>"No"</formula>
    </cfRule>
  </conditionalFormatting>
  <dataValidations count="9">
    <dataValidation type="whole" allowBlank="1" showInputMessage="1" showErrorMessage="1" errorTitle="Error" error="Please use a whole number." sqref="L26 L44 O20 L40 L46 L42 O42 O40 O26 O44 O46" xr:uid="{AB240306-7CAB-48E0-9BC7-2F55EA8DAD4B}">
      <formula1>0</formula1>
      <formula2>99</formula2>
    </dataValidation>
    <dataValidation type="whole" operator="greaterThanOrEqual" allowBlank="1" showInputMessage="1" showErrorMessage="1" errorTitle="Error" error="Please enter a value &gt;= 0" sqref="E13:F13 P13" xr:uid="{F552FC97-B8C1-492B-B3B1-D361349333A4}">
      <formula1>0</formula1>
    </dataValidation>
    <dataValidation allowBlank="1" showInputMessage="1" showErrorMessage="1" errorTitle="Error" error="Please use a whole number." sqref="L51 O51" xr:uid="{A7EA4D7B-D51F-4BE5-B748-BF5BD4AA893F}"/>
    <dataValidation type="list" errorStyle="warning" allowBlank="1" showInputMessage="1" showErrorMessage="1" errorTitle="Error" error="Please use Yes or No as an input" sqref="L21 L25 L19 L23 O19:O23 O36 O38 O28 O30 O32 O34 O25" xr:uid="{F6E4B3E6-7219-4B91-ACE5-5665020701BF}">
      <formula1>"Yes,No"</formula1>
    </dataValidation>
    <dataValidation type="whole" allowBlank="1" showInputMessage="1" showErrorMessage="1" errorTitle="Please use a whole number" error="Please enter the number of scouts that achieved this requirement." sqref="L49" xr:uid="{F5ED0156-4E8B-46F0-A9F4-170363D107B3}">
      <formula1>0</formula1>
      <formula2>E20</formula2>
    </dataValidation>
    <dataValidation type="decimal" allowBlank="1" showInputMessage="1" showErrorMessage="1" errorTitle="Please use a %" error="Please use a % from 0% to 100%" sqref="O24" xr:uid="{758ED36F-8037-4DCC-A9EC-EDE3F00A2190}">
      <formula1>0</formula1>
      <formula2>1</formula2>
    </dataValidation>
    <dataValidation type="decimal" allowBlank="1" showInputMessage="1" showErrorMessage="1" errorTitle="Please use %" error="Please use a % from 0% to 100%" sqref="L24" xr:uid="{5417B585-2689-4B7D-9731-D752191F2510}">
      <formula1>0</formula1>
      <formula2>1</formula2>
    </dataValidation>
    <dataValidation type="list" errorStyle="warning" allowBlank="1" showInputMessage="1" showErrorMessage="1" errorTitle="Error" error="Please use Yes or No as an input" sqref="L22 L36 L28 L34 L30 L38 L32 L47 O47" xr:uid="{297E8C7E-8B3B-4FAD-AE32-C4CD37987E35}">
      <formula1>"Yes,No,YES,NO,yes,no"</formula1>
    </dataValidation>
    <dataValidation type="whole" allowBlank="1" showInputMessage="1" showErrorMessage="1" errorTitle="Please use a whole number" error="Please enter the number of scouts that achieved this requirement." sqref="O49" xr:uid="{EEDD5E53-4729-4959-8E72-C450D6DD092D}">
      <formula1>0</formula1>
      <formula2>G20</formula2>
    </dataValidation>
  </dataValidations>
  <printOptions horizontalCentered="1"/>
  <pageMargins left="0" right="0" top="0.39370078740157483" bottom="0" header="0.11811023622047245" footer="0.19685039370078741"/>
  <pageSetup paperSize="9" scale="46" orientation="portrait" r:id="rId1"/>
  <headerFooter>
    <oddHeader xml:space="preserve">&amp;R
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75C28-1094-4873-898C-EF449D20F5C0}">
  <sheetPr>
    <pageSetUpPr fitToPage="1"/>
  </sheetPr>
  <dimension ref="A1:W60"/>
  <sheetViews>
    <sheetView showGridLines="0" zoomScale="80" zoomScaleNormal="80" workbookViewId="0">
      <pane xSplit="1" ySplit="4" topLeftCell="B5" activePane="bottomRight" state="frozen"/>
      <selection activeCell="R51" sqref="R51:T53"/>
      <selection pane="topRight" activeCell="R51" sqref="R51:T53"/>
      <selection pane="bottomLeft" activeCell="R51" sqref="R51:T53"/>
      <selection pane="bottomRight" activeCell="B5" sqref="B5"/>
    </sheetView>
  </sheetViews>
  <sheetFormatPr defaultColWidth="9.140625" defaultRowHeight="14.25" customHeight="1"/>
  <cols>
    <col min="1" max="1" width="3.7109375" style="1" customWidth="1"/>
    <col min="2" max="2" width="6.140625" style="9" customWidth="1"/>
    <col min="3" max="4" width="16.7109375" style="1" customWidth="1"/>
    <col min="5" max="6" width="14.5703125" style="1" customWidth="1"/>
    <col min="7" max="7" width="1.7109375" style="1" customWidth="1"/>
    <col min="8" max="8" width="16.5703125" style="53" customWidth="1"/>
    <col min="9" max="10" width="4.140625" style="59" customWidth="1"/>
    <col min="11" max="11" width="1.7109375" style="1" customWidth="1"/>
    <col min="12" max="13" width="11.7109375" style="1" customWidth="1"/>
    <col min="14" max="14" width="0.85546875" style="1" customWidth="1"/>
    <col min="15" max="16" width="11.7109375" style="1" customWidth="1"/>
    <col min="17" max="17" width="1.7109375" style="1" customWidth="1"/>
    <col min="18" max="18" width="20.7109375" style="1" customWidth="1"/>
    <col min="19" max="19" width="10.7109375" style="1" customWidth="1"/>
    <col min="20" max="20" width="27.7109375" style="1" customWidth="1"/>
    <col min="21" max="21" width="3.7109375" style="1" customWidth="1"/>
    <col min="22" max="16384" width="9.140625" style="1"/>
  </cols>
  <sheetData>
    <row r="1" spans="1:23" s="20" customFormat="1" ht="39.950000000000003" customHeight="1">
      <c r="A1" s="19"/>
      <c r="B1" s="19"/>
      <c r="C1" s="19"/>
      <c r="D1" s="19"/>
      <c r="E1" s="19"/>
      <c r="F1" s="19"/>
      <c r="G1" s="19"/>
      <c r="H1" s="47"/>
      <c r="I1" s="57"/>
      <c r="J1" s="57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</row>
    <row r="2" spans="1:23" s="20" customFormat="1" ht="39.950000000000003" customHeight="1">
      <c r="A2" s="19"/>
      <c r="B2" s="146" t="s">
        <v>88</v>
      </c>
      <c r="C2" s="19"/>
      <c r="D2" s="19"/>
      <c r="E2" s="19"/>
      <c r="F2" s="19"/>
      <c r="G2" s="19"/>
      <c r="H2" s="47"/>
      <c r="I2" s="57"/>
      <c r="J2" s="57"/>
      <c r="K2" s="19"/>
      <c r="L2" s="19"/>
      <c r="M2" s="90"/>
      <c r="N2" s="90"/>
      <c r="O2" s="19"/>
      <c r="P2" s="19"/>
      <c r="Q2" s="19"/>
      <c r="R2" s="19"/>
      <c r="S2" s="19"/>
      <c r="T2" s="91"/>
      <c r="U2" s="19"/>
    </row>
    <row r="3" spans="1:23" s="20" customFormat="1" ht="9.9499999999999993" customHeight="1">
      <c r="A3" s="19"/>
      <c r="B3" s="19"/>
      <c r="C3" s="19"/>
      <c r="D3" s="19"/>
      <c r="E3" s="19"/>
      <c r="F3" s="19"/>
      <c r="G3" s="19"/>
      <c r="H3" s="47"/>
      <c r="I3" s="57"/>
      <c r="J3" s="57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</row>
    <row r="4" spans="1:23" s="20" customFormat="1" ht="20.100000000000001" customHeight="1">
      <c r="A4" s="19"/>
      <c r="B4" s="21"/>
      <c r="C4" s="21"/>
      <c r="D4" s="21"/>
      <c r="E4" s="21"/>
      <c r="F4" s="21"/>
      <c r="G4" s="21"/>
      <c r="H4" s="48"/>
      <c r="I4" s="58"/>
      <c r="J4" s="58"/>
      <c r="K4" s="21"/>
      <c r="L4" s="21"/>
      <c r="M4" s="21"/>
      <c r="N4" s="21"/>
      <c r="O4" s="21"/>
      <c r="P4" s="21"/>
      <c r="Q4" s="21"/>
      <c r="R4" s="21"/>
      <c r="S4" s="21"/>
      <c r="T4" s="21"/>
      <c r="U4" s="22"/>
    </row>
    <row r="5" spans="1:23" s="20" customFormat="1" ht="9.9499999999999993" customHeight="1">
      <c r="A5" s="19"/>
      <c r="B5" s="19"/>
      <c r="C5" s="19"/>
      <c r="D5" s="19"/>
      <c r="E5" s="19"/>
      <c r="F5" s="19"/>
      <c r="G5" s="19"/>
      <c r="H5" s="47"/>
      <c r="I5" s="57"/>
      <c r="J5" s="57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</row>
    <row r="6" spans="1:23" ht="20.100000000000001" customHeight="1">
      <c r="A6" s="194"/>
      <c r="B6" s="249" t="s">
        <v>89</v>
      </c>
      <c r="C6" s="250"/>
      <c r="D6" s="334" t="s">
        <v>90</v>
      </c>
      <c r="E6" s="334"/>
      <c r="F6" s="335"/>
      <c r="G6" s="194"/>
      <c r="H6" s="249" t="s">
        <v>91</v>
      </c>
      <c r="I6" s="250"/>
      <c r="J6" s="250"/>
      <c r="K6" s="250"/>
      <c r="L6" s="250"/>
      <c r="M6" s="332" t="s">
        <v>237</v>
      </c>
      <c r="N6" s="332"/>
      <c r="O6" s="332"/>
      <c r="P6" s="333"/>
      <c r="Q6" s="23"/>
      <c r="R6" s="285" t="s">
        <v>92</v>
      </c>
      <c r="S6" s="285"/>
      <c r="T6" s="285"/>
      <c r="U6" s="24"/>
      <c r="V6" s="25"/>
      <c r="W6" s="185"/>
    </row>
    <row r="7" spans="1:23" ht="20.100000000000001" customHeight="1">
      <c r="A7" s="194"/>
      <c r="B7" s="249" t="s">
        <v>93</v>
      </c>
      <c r="C7" s="250"/>
      <c r="D7" s="334" t="s">
        <v>94</v>
      </c>
      <c r="E7" s="334"/>
      <c r="F7" s="335"/>
      <c r="G7" s="194"/>
      <c r="H7" s="249" t="s">
        <v>95</v>
      </c>
      <c r="I7" s="250"/>
      <c r="J7" s="250"/>
      <c r="K7" s="250"/>
      <c r="L7" s="250"/>
      <c r="M7" s="332">
        <v>46178</v>
      </c>
      <c r="N7" s="332"/>
      <c r="O7" s="332"/>
      <c r="P7" s="333"/>
      <c r="Q7" s="23"/>
      <c r="R7" s="286"/>
      <c r="S7" s="286"/>
      <c r="T7" s="286"/>
      <c r="U7" s="24"/>
      <c r="V7" s="26"/>
      <c r="W7" s="185"/>
    </row>
    <row r="8" spans="1:23" ht="20.100000000000001" customHeight="1">
      <c r="A8" s="194"/>
      <c r="B8" s="249" t="s">
        <v>96</v>
      </c>
      <c r="C8" s="250"/>
      <c r="D8" s="334" t="s">
        <v>97</v>
      </c>
      <c r="E8" s="334"/>
      <c r="F8" s="335"/>
      <c r="G8" s="194"/>
      <c r="H8" s="249" t="s">
        <v>98</v>
      </c>
      <c r="I8" s="250"/>
      <c r="J8" s="250"/>
      <c r="K8" s="250"/>
      <c r="L8" s="250"/>
      <c r="M8" s="332">
        <v>46334</v>
      </c>
      <c r="N8" s="332"/>
      <c r="O8" s="332"/>
      <c r="P8" s="333"/>
      <c r="Q8" s="23"/>
      <c r="R8" s="286"/>
      <c r="S8" s="286"/>
      <c r="T8" s="286"/>
      <c r="U8" s="24"/>
      <c r="V8" s="26"/>
      <c r="W8" s="185"/>
    </row>
    <row r="9" spans="1:23" ht="9.9499999999999993" customHeight="1">
      <c r="A9" s="194"/>
      <c r="B9" s="203"/>
      <c r="C9" s="32"/>
      <c r="D9" s="32"/>
      <c r="E9" s="194"/>
      <c r="F9" s="194"/>
      <c r="G9" s="194"/>
      <c r="H9" s="3"/>
      <c r="I9" s="204"/>
      <c r="J9" s="204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85"/>
      <c r="W9" s="185"/>
    </row>
    <row r="10" spans="1:23" ht="20.100000000000001" customHeight="1">
      <c r="A10" s="194"/>
      <c r="B10" s="249" t="s">
        <v>99</v>
      </c>
      <c r="C10" s="250"/>
      <c r="D10" s="334" t="s">
        <v>100</v>
      </c>
      <c r="E10" s="334"/>
      <c r="F10" s="335"/>
      <c r="G10" s="194"/>
      <c r="H10" s="249" t="s">
        <v>101</v>
      </c>
      <c r="I10" s="250"/>
      <c r="J10" s="250"/>
      <c r="K10" s="250"/>
      <c r="L10" s="250"/>
      <c r="M10" s="332" t="s">
        <v>102</v>
      </c>
      <c r="N10" s="332"/>
      <c r="O10" s="332"/>
      <c r="P10" s="333"/>
      <c r="Q10" s="194"/>
      <c r="R10" s="27" t="s">
        <v>103</v>
      </c>
      <c r="S10" s="28" t="s">
        <v>104</v>
      </c>
      <c r="T10" s="29" t="s">
        <v>105</v>
      </c>
      <c r="U10" s="24"/>
      <c r="V10" s="26"/>
      <c r="W10" s="185"/>
    </row>
    <row r="11" spans="1:23" ht="20.100000000000001" customHeight="1">
      <c r="A11" s="194"/>
      <c r="B11" s="203"/>
      <c r="C11" s="32"/>
      <c r="D11" s="32"/>
      <c r="E11" s="194"/>
      <c r="F11" s="194"/>
      <c r="G11" s="194"/>
      <c r="H11" s="249" t="s">
        <v>106</v>
      </c>
      <c r="I11" s="250"/>
      <c r="J11" s="250"/>
      <c r="K11" s="250"/>
      <c r="L11" s="250"/>
      <c r="M11" s="332" t="s">
        <v>107</v>
      </c>
      <c r="N11" s="332"/>
      <c r="O11" s="332"/>
      <c r="P11" s="333"/>
      <c r="Q11" s="23"/>
      <c r="R11" s="39" t="s">
        <v>108</v>
      </c>
      <c r="S11" s="40" t="s">
        <v>109</v>
      </c>
      <c r="T11" s="41" t="s">
        <v>110</v>
      </c>
      <c r="U11" s="24"/>
      <c r="V11" s="26"/>
      <c r="W11" s="185"/>
    </row>
    <row r="12" spans="1:23" ht="20.100000000000001" customHeight="1">
      <c r="A12" s="194"/>
      <c r="B12" s="194"/>
      <c r="C12" s="194"/>
      <c r="D12" s="194"/>
      <c r="E12" s="147" t="s">
        <v>111</v>
      </c>
      <c r="F12" s="148" t="s">
        <v>112</v>
      </c>
      <c r="G12" s="194"/>
      <c r="H12" s="249" t="s">
        <v>113</v>
      </c>
      <c r="I12" s="250"/>
      <c r="J12" s="250"/>
      <c r="K12" s="250"/>
      <c r="L12" s="250"/>
      <c r="M12" s="332" t="s">
        <v>114</v>
      </c>
      <c r="N12" s="332"/>
      <c r="O12" s="332"/>
      <c r="P12" s="333"/>
      <c r="Q12" s="23"/>
      <c r="R12" s="39" t="s">
        <v>115</v>
      </c>
      <c r="S12" s="40" t="s">
        <v>116</v>
      </c>
      <c r="T12" s="41" t="s">
        <v>117</v>
      </c>
      <c r="U12" s="24"/>
      <c r="V12" s="26"/>
      <c r="W12" s="185"/>
    </row>
    <row r="13" spans="1:23" ht="20.100000000000001" customHeight="1">
      <c r="A13" s="194"/>
      <c r="B13" s="30"/>
      <c r="C13" s="31"/>
      <c r="D13" s="38" t="s">
        <v>118</v>
      </c>
      <c r="E13" s="70">
        <v>5</v>
      </c>
      <c r="F13" s="70">
        <v>8</v>
      </c>
      <c r="G13" s="194"/>
      <c r="H13" s="249" t="s">
        <v>119</v>
      </c>
      <c r="I13" s="250"/>
      <c r="J13" s="250"/>
      <c r="K13" s="250"/>
      <c r="L13" s="250"/>
      <c r="M13" s="332" t="s">
        <v>120</v>
      </c>
      <c r="N13" s="332"/>
      <c r="O13" s="332"/>
      <c r="P13" s="333"/>
      <c r="Q13" s="194"/>
      <c r="R13" s="42" t="s">
        <v>121</v>
      </c>
      <c r="S13" s="43" t="s">
        <v>122</v>
      </c>
      <c r="T13" s="44" t="s">
        <v>123</v>
      </c>
      <c r="U13" s="194"/>
      <c r="V13" s="185"/>
      <c r="W13" s="185"/>
    </row>
    <row r="14" spans="1:23" ht="9.9499999999999993" customHeight="1">
      <c r="A14" s="194"/>
      <c r="B14" s="203"/>
      <c r="C14" s="32"/>
      <c r="D14" s="32"/>
      <c r="E14" s="194"/>
      <c r="F14" s="194"/>
      <c r="G14" s="194"/>
      <c r="H14" s="3"/>
      <c r="I14" s="204"/>
      <c r="J14" s="20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85"/>
      <c r="W14" s="185"/>
    </row>
    <row r="15" spans="1:23" ht="24.95" customHeight="1">
      <c r="A15" s="194"/>
      <c r="B15" s="290" t="s">
        <v>13</v>
      </c>
      <c r="C15" s="291"/>
      <c r="D15" s="291"/>
      <c r="E15" s="291"/>
      <c r="F15" s="291"/>
      <c r="G15" s="205"/>
      <c r="H15" s="273" t="s">
        <v>124</v>
      </c>
      <c r="I15" s="280" t="s">
        <v>125</v>
      </c>
      <c r="J15" s="280" t="s">
        <v>112</v>
      </c>
      <c r="K15" s="194"/>
      <c r="L15" s="276" t="s">
        <v>111</v>
      </c>
      <c r="M15" s="276"/>
      <c r="N15" s="191"/>
      <c r="O15" s="276" t="s">
        <v>112</v>
      </c>
      <c r="P15" s="287"/>
      <c r="Q15" s="55"/>
      <c r="R15" s="267" t="s">
        <v>126</v>
      </c>
      <c r="S15" s="268"/>
      <c r="T15" s="268"/>
      <c r="U15" s="194"/>
      <c r="V15" s="185"/>
      <c r="W15" s="185"/>
    </row>
    <row r="16" spans="1:23" ht="24.95" customHeight="1">
      <c r="A16" s="194"/>
      <c r="B16" s="292"/>
      <c r="C16" s="293"/>
      <c r="D16" s="293"/>
      <c r="E16" s="293"/>
      <c r="F16" s="293"/>
      <c r="G16" s="205"/>
      <c r="H16" s="274"/>
      <c r="I16" s="280"/>
      <c r="J16" s="280"/>
      <c r="K16" s="194"/>
      <c r="L16" s="288" t="s">
        <v>127</v>
      </c>
      <c r="M16" s="45" t="s">
        <v>128</v>
      </c>
      <c r="N16" s="192"/>
      <c r="O16" s="288" t="s">
        <v>127</v>
      </c>
      <c r="P16" s="46" t="s">
        <v>128</v>
      </c>
      <c r="Q16" s="55"/>
      <c r="R16" s="269"/>
      <c r="S16" s="270"/>
      <c r="T16" s="270"/>
      <c r="U16" s="194"/>
      <c r="V16" s="185"/>
      <c r="W16" s="185"/>
    </row>
    <row r="17" spans="1:23" ht="24.95" customHeight="1">
      <c r="A17" s="194"/>
      <c r="B17" s="294"/>
      <c r="C17" s="295"/>
      <c r="D17" s="295"/>
      <c r="E17" s="295"/>
      <c r="F17" s="295"/>
      <c r="G17" s="205"/>
      <c r="H17" s="275"/>
      <c r="I17" s="281"/>
      <c r="J17" s="281"/>
      <c r="K17" s="194"/>
      <c r="L17" s="289"/>
      <c r="M17" s="206" t="s">
        <v>129</v>
      </c>
      <c r="N17" s="207"/>
      <c r="O17" s="289"/>
      <c r="P17" s="208" t="s">
        <v>129</v>
      </c>
      <c r="Q17" s="55"/>
      <c r="R17" s="271"/>
      <c r="S17" s="272"/>
      <c r="T17" s="272"/>
      <c r="U17" s="194"/>
      <c r="V17" s="185"/>
      <c r="W17" s="185"/>
    </row>
    <row r="18" spans="1:23" ht="9.9499999999999993" customHeight="1">
      <c r="A18" s="194"/>
      <c r="B18" s="157"/>
      <c r="C18" s="158"/>
      <c r="D18" s="158"/>
      <c r="E18" s="159"/>
      <c r="F18" s="159"/>
      <c r="G18" s="194"/>
      <c r="H18" s="3"/>
      <c r="I18" s="204"/>
      <c r="J18" s="20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94"/>
      <c r="V18" s="185"/>
      <c r="W18" s="185"/>
    </row>
    <row r="19" spans="1:23" ht="18" customHeight="1">
      <c r="A19" s="194"/>
      <c r="B19" s="179">
        <v>1</v>
      </c>
      <c r="C19" s="255" t="s">
        <v>130</v>
      </c>
      <c r="D19" s="256"/>
      <c r="E19" s="256"/>
      <c r="F19" s="257"/>
      <c r="G19" s="209"/>
      <c r="H19" s="35"/>
      <c r="I19" s="210"/>
      <c r="J19" s="210"/>
      <c r="K19" s="209"/>
      <c r="L19" s="35"/>
      <c r="M19" s="10"/>
      <c r="N19" s="193"/>
      <c r="O19" s="35"/>
      <c r="P19" s="10"/>
      <c r="Q19" s="37"/>
      <c r="R19" s="61"/>
      <c r="S19" s="61"/>
      <c r="T19" s="61"/>
      <c r="U19" s="194"/>
      <c r="V19" s="185"/>
      <c r="W19" s="185"/>
    </row>
    <row r="20" spans="1:23" ht="54.95" customHeight="1">
      <c r="A20" s="194"/>
      <c r="B20" s="178"/>
      <c r="C20" s="258" t="s">
        <v>131</v>
      </c>
      <c r="D20" s="259"/>
      <c r="E20" s="259"/>
      <c r="F20" s="260"/>
      <c r="G20" s="211"/>
      <c r="H20" s="49">
        <v>6</v>
      </c>
      <c r="I20" s="204"/>
      <c r="J20" s="204"/>
      <c r="K20" s="204"/>
      <c r="L20" s="161">
        <v>5</v>
      </c>
      <c r="M20" s="4" t="s">
        <v>134</v>
      </c>
      <c r="N20" s="56"/>
      <c r="O20" s="161">
        <v>8</v>
      </c>
      <c r="P20" s="4" t="s">
        <v>135</v>
      </c>
      <c r="Q20" s="56"/>
      <c r="R20" s="331" t="s">
        <v>172</v>
      </c>
      <c r="S20" s="326"/>
      <c r="T20" s="327"/>
      <c r="U20" s="194"/>
      <c r="V20" s="185"/>
      <c r="W20" s="185"/>
    </row>
    <row r="21" spans="1:23" ht="18" customHeight="1">
      <c r="A21" s="194"/>
      <c r="B21" s="179">
        <v>2</v>
      </c>
      <c r="C21" s="255" t="s">
        <v>132</v>
      </c>
      <c r="D21" s="256"/>
      <c r="E21" s="256"/>
      <c r="F21" s="257"/>
      <c r="G21" s="209"/>
      <c r="H21" s="36"/>
      <c r="I21" s="210"/>
      <c r="J21" s="210"/>
      <c r="K21" s="209"/>
      <c r="L21" s="36"/>
      <c r="M21" s="11"/>
      <c r="N21" s="37"/>
      <c r="O21" s="36"/>
      <c r="P21" s="11"/>
      <c r="Q21" s="37"/>
      <c r="R21" s="242"/>
      <c r="S21" s="242"/>
      <c r="T21" s="242"/>
      <c r="U21" s="194"/>
      <c r="V21" s="185"/>
      <c r="W21" s="185"/>
    </row>
    <row r="22" spans="1:23" ht="54.95" customHeight="1">
      <c r="A22" s="194"/>
      <c r="B22" s="178"/>
      <c r="C22" s="258" t="s">
        <v>133</v>
      </c>
      <c r="D22" s="259"/>
      <c r="E22" s="259"/>
      <c r="F22" s="260"/>
      <c r="G22" s="209"/>
      <c r="H22" s="49" t="s">
        <v>129</v>
      </c>
      <c r="I22" s="210"/>
      <c r="J22" s="210"/>
      <c r="K22" s="209"/>
      <c r="L22" s="243" t="s">
        <v>134</v>
      </c>
      <c r="M22" s="4" t="s">
        <v>134</v>
      </c>
      <c r="N22" s="56"/>
      <c r="O22" s="243" t="s">
        <v>135</v>
      </c>
      <c r="P22" s="4" t="s">
        <v>135</v>
      </c>
      <c r="Q22" s="56"/>
      <c r="R22" s="331" t="s">
        <v>173</v>
      </c>
      <c r="S22" s="326"/>
      <c r="T22" s="327"/>
      <c r="U22" s="194"/>
      <c r="V22" s="185"/>
      <c r="W22" s="185"/>
    </row>
    <row r="23" spans="1:23" ht="18" customHeight="1">
      <c r="A23" s="194"/>
      <c r="B23" s="179">
        <v>3</v>
      </c>
      <c r="C23" s="255" t="s">
        <v>136</v>
      </c>
      <c r="D23" s="256"/>
      <c r="E23" s="256"/>
      <c r="F23" s="257"/>
      <c r="G23" s="209"/>
      <c r="H23" s="36"/>
      <c r="I23" s="210"/>
      <c r="J23" s="210"/>
      <c r="K23" s="209"/>
      <c r="L23" s="36"/>
      <c r="M23" s="11"/>
      <c r="N23" s="37"/>
      <c r="O23" s="36"/>
      <c r="P23" s="11"/>
      <c r="Q23" s="37"/>
      <c r="R23" s="242"/>
      <c r="S23" s="242"/>
      <c r="T23" s="242"/>
      <c r="U23" s="194"/>
      <c r="V23" s="185"/>
      <c r="W23" s="185"/>
    </row>
    <row r="24" spans="1:23" ht="54.95" customHeight="1">
      <c r="A24" s="194"/>
      <c r="B24" s="178"/>
      <c r="C24" s="258" t="s">
        <v>137</v>
      </c>
      <c r="D24" s="259"/>
      <c r="E24" s="259"/>
      <c r="F24" s="260"/>
      <c r="G24" s="212"/>
      <c r="H24" s="50">
        <v>0.65</v>
      </c>
      <c r="I24" s="210"/>
      <c r="J24" s="210"/>
      <c r="K24" s="213"/>
      <c r="L24" s="244">
        <v>0.6</v>
      </c>
      <c r="M24" s="4" t="s">
        <v>134</v>
      </c>
      <c r="N24" s="56"/>
      <c r="O24" s="244">
        <v>0.75</v>
      </c>
      <c r="P24" s="4" t="s">
        <v>135</v>
      </c>
      <c r="Q24" s="56"/>
      <c r="R24" s="325" t="s">
        <v>174</v>
      </c>
      <c r="S24" s="326"/>
      <c r="T24" s="327"/>
      <c r="U24" s="194"/>
      <c r="V24" s="185"/>
      <c r="W24" s="185"/>
    </row>
    <row r="25" spans="1:23" ht="18" customHeight="1">
      <c r="A25" s="194"/>
      <c r="B25" s="179">
        <v>4</v>
      </c>
      <c r="C25" s="255" t="s">
        <v>138</v>
      </c>
      <c r="D25" s="256"/>
      <c r="E25" s="256"/>
      <c r="F25" s="257"/>
      <c r="G25" s="209"/>
      <c r="H25" s="36"/>
      <c r="I25" s="210"/>
      <c r="J25" s="210"/>
      <c r="K25" s="209"/>
      <c r="L25" s="36"/>
      <c r="M25" s="11"/>
      <c r="N25" s="37"/>
      <c r="O25" s="36"/>
      <c r="P25" s="11"/>
      <c r="Q25" s="37"/>
      <c r="R25" s="242"/>
      <c r="S25" s="242"/>
      <c r="T25" s="242"/>
      <c r="U25" s="194"/>
      <c r="V25" s="185"/>
      <c r="W25" s="185"/>
    </row>
    <row r="26" spans="1:23" ht="54.95" customHeight="1">
      <c r="A26" s="194"/>
      <c r="B26" s="178"/>
      <c r="C26" s="258" t="s">
        <v>139</v>
      </c>
      <c r="D26" s="259"/>
      <c r="E26" s="259"/>
      <c r="F26" s="260"/>
      <c r="G26" s="211"/>
      <c r="H26" s="49">
        <v>4</v>
      </c>
      <c r="I26" s="204"/>
      <c r="J26" s="204"/>
      <c r="K26" s="204"/>
      <c r="L26" s="245">
        <v>2</v>
      </c>
      <c r="M26" s="4" t="s">
        <v>134</v>
      </c>
      <c r="N26" s="56"/>
      <c r="O26" s="245">
        <v>4</v>
      </c>
      <c r="P26" s="4" t="s">
        <v>135</v>
      </c>
      <c r="Q26" s="56"/>
      <c r="R26" s="331" t="s">
        <v>175</v>
      </c>
      <c r="S26" s="326"/>
      <c r="T26" s="327"/>
      <c r="U26" s="194"/>
      <c r="V26" s="185"/>
      <c r="W26" s="185"/>
    </row>
    <row r="27" spans="1:23" ht="18" customHeight="1">
      <c r="A27" s="194"/>
      <c r="B27" s="179">
        <v>5</v>
      </c>
      <c r="C27" s="255" t="s">
        <v>140</v>
      </c>
      <c r="D27" s="256"/>
      <c r="E27" s="256"/>
      <c r="F27" s="257"/>
      <c r="G27" s="194"/>
      <c r="H27" s="35"/>
      <c r="I27" s="204"/>
      <c r="J27" s="204"/>
      <c r="K27" s="194"/>
      <c r="L27" s="35"/>
      <c r="M27" s="10"/>
      <c r="N27" s="194"/>
      <c r="O27" s="35"/>
      <c r="P27" s="10"/>
      <c r="Q27" s="194"/>
      <c r="R27" s="200"/>
      <c r="S27" s="200"/>
      <c r="T27" s="200"/>
      <c r="U27" s="194"/>
      <c r="V27" s="185"/>
      <c r="W27" s="185"/>
    </row>
    <row r="28" spans="1:23" ht="54.95" customHeight="1">
      <c r="A28" s="194"/>
      <c r="B28" s="178"/>
      <c r="C28" s="277" t="s">
        <v>141</v>
      </c>
      <c r="D28" s="278"/>
      <c r="E28" s="278"/>
      <c r="F28" s="279"/>
      <c r="G28" s="209"/>
      <c r="H28" s="49" t="s">
        <v>129</v>
      </c>
      <c r="I28" s="210"/>
      <c r="J28" s="210"/>
      <c r="K28" s="209"/>
      <c r="L28" s="243" t="s">
        <v>134</v>
      </c>
      <c r="M28" s="4" t="s">
        <v>134</v>
      </c>
      <c r="N28" s="37"/>
      <c r="O28" s="243" t="s">
        <v>135</v>
      </c>
      <c r="P28" s="4" t="s">
        <v>135</v>
      </c>
      <c r="Q28" s="37"/>
      <c r="R28" s="331" t="s">
        <v>176</v>
      </c>
      <c r="S28" s="326"/>
      <c r="T28" s="327"/>
      <c r="U28" s="194"/>
      <c r="V28" s="185"/>
      <c r="W28" s="185"/>
    </row>
    <row r="29" spans="1:23" ht="18" customHeight="1">
      <c r="A29" s="194"/>
      <c r="B29" s="179">
        <v>6</v>
      </c>
      <c r="C29" s="255" t="s">
        <v>142</v>
      </c>
      <c r="D29" s="256"/>
      <c r="E29" s="256"/>
      <c r="F29" s="257"/>
      <c r="G29" s="209"/>
      <c r="H29" s="36"/>
      <c r="I29" s="210"/>
      <c r="J29" s="210"/>
      <c r="K29" s="209"/>
      <c r="L29" s="36"/>
      <c r="M29" s="11"/>
      <c r="N29" s="37"/>
      <c r="O29" s="36"/>
      <c r="P29" s="11"/>
      <c r="Q29" s="37"/>
      <c r="R29" s="242"/>
      <c r="S29" s="242"/>
      <c r="T29" s="242"/>
      <c r="U29" s="194"/>
      <c r="V29" s="185"/>
      <c r="W29" s="185"/>
    </row>
    <row r="30" spans="1:23" ht="54.95" customHeight="1">
      <c r="A30" s="194"/>
      <c r="B30" s="178"/>
      <c r="C30" s="258" t="s">
        <v>143</v>
      </c>
      <c r="D30" s="259"/>
      <c r="E30" s="259"/>
      <c r="F30" s="260"/>
      <c r="G30" s="209"/>
      <c r="H30" s="49" t="s">
        <v>129</v>
      </c>
      <c r="I30" s="210"/>
      <c r="J30" s="210"/>
      <c r="K30" s="209"/>
      <c r="L30" s="243" t="s">
        <v>135</v>
      </c>
      <c r="M30" s="4" t="s">
        <v>135</v>
      </c>
      <c r="N30" s="56"/>
      <c r="O30" s="243" t="s">
        <v>135</v>
      </c>
      <c r="P30" s="4" t="s">
        <v>135</v>
      </c>
      <c r="Q30" s="56"/>
      <c r="R30" s="325" t="s">
        <v>177</v>
      </c>
      <c r="S30" s="326"/>
      <c r="T30" s="327"/>
      <c r="U30" s="194"/>
      <c r="V30" s="185"/>
      <c r="W30" s="185"/>
    </row>
    <row r="31" spans="1:23" ht="18" customHeight="1">
      <c r="A31" s="194"/>
      <c r="B31" s="179">
        <v>7</v>
      </c>
      <c r="C31" s="255" t="s">
        <v>144</v>
      </c>
      <c r="D31" s="256"/>
      <c r="E31" s="256"/>
      <c r="F31" s="257"/>
      <c r="G31" s="209"/>
      <c r="H31" s="36"/>
      <c r="I31" s="210"/>
      <c r="J31" s="210"/>
      <c r="K31" s="209"/>
      <c r="L31" s="36"/>
      <c r="M31" s="11"/>
      <c r="N31" s="37"/>
      <c r="O31" s="36"/>
      <c r="P31" s="11"/>
      <c r="Q31" s="37"/>
      <c r="R31" s="242"/>
      <c r="S31" s="242"/>
      <c r="T31" s="242"/>
      <c r="U31" s="194"/>
      <c r="V31" s="185"/>
      <c r="W31" s="185"/>
    </row>
    <row r="32" spans="1:23" ht="54.95" customHeight="1">
      <c r="A32" s="194"/>
      <c r="B32" s="178"/>
      <c r="C32" s="258" t="s">
        <v>145</v>
      </c>
      <c r="D32" s="259"/>
      <c r="E32" s="259"/>
      <c r="F32" s="260"/>
      <c r="G32" s="211"/>
      <c r="H32" s="49" t="s">
        <v>129</v>
      </c>
      <c r="I32" s="210"/>
      <c r="J32" s="210"/>
      <c r="K32" s="209"/>
      <c r="L32" s="243" t="s">
        <v>135</v>
      </c>
      <c r="M32" s="4" t="s">
        <v>135</v>
      </c>
      <c r="N32" s="56"/>
      <c r="O32" s="243" t="s">
        <v>135</v>
      </c>
      <c r="P32" s="4" t="s">
        <v>135</v>
      </c>
      <c r="Q32" s="56"/>
      <c r="R32" s="331" t="s">
        <v>178</v>
      </c>
      <c r="S32" s="326"/>
      <c r="T32" s="327"/>
      <c r="U32" s="194"/>
      <c r="V32" s="185"/>
      <c r="W32" s="185"/>
    </row>
    <row r="33" spans="1:23" ht="18" customHeight="1">
      <c r="A33" s="194"/>
      <c r="B33" s="179">
        <v>8</v>
      </c>
      <c r="C33" s="255" t="s">
        <v>146</v>
      </c>
      <c r="D33" s="256"/>
      <c r="E33" s="256"/>
      <c r="F33" s="257"/>
      <c r="G33" s="209"/>
      <c r="H33" s="36"/>
      <c r="I33" s="210"/>
      <c r="J33" s="210"/>
      <c r="K33" s="209"/>
      <c r="L33" s="36"/>
      <c r="M33" s="11"/>
      <c r="N33" s="37"/>
      <c r="O33" s="36"/>
      <c r="P33" s="11"/>
      <c r="Q33" s="37"/>
      <c r="R33" s="242"/>
      <c r="S33" s="242"/>
      <c r="T33" s="242"/>
      <c r="U33" s="194"/>
      <c r="V33" s="185"/>
      <c r="W33" s="185"/>
    </row>
    <row r="34" spans="1:23" ht="54.95" customHeight="1">
      <c r="A34" s="194"/>
      <c r="B34" s="178"/>
      <c r="C34" s="258" t="s">
        <v>147</v>
      </c>
      <c r="D34" s="259"/>
      <c r="E34" s="259"/>
      <c r="F34" s="260"/>
      <c r="G34" s="211"/>
      <c r="H34" s="49" t="s">
        <v>129</v>
      </c>
      <c r="I34" s="210"/>
      <c r="J34" s="210"/>
      <c r="K34" s="209"/>
      <c r="L34" s="243" t="s">
        <v>134</v>
      </c>
      <c r="M34" s="4" t="s">
        <v>134</v>
      </c>
      <c r="N34" s="56"/>
      <c r="O34" s="243" t="s">
        <v>134</v>
      </c>
      <c r="P34" s="4" t="s">
        <v>134</v>
      </c>
      <c r="Q34" s="56"/>
      <c r="R34" s="325" t="s">
        <v>240</v>
      </c>
      <c r="S34" s="326"/>
      <c r="T34" s="327"/>
      <c r="U34" s="194"/>
      <c r="V34" s="185"/>
      <c r="W34" s="185"/>
    </row>
    <row r="35" spans="1:23" ht="18" customHeight="1">
      <c r="A35" s="194"/>
      <c r="B35" s="179">
        <v>9</v>
      </c>
      <c r="C35" s="255" t="s">
        <v>148</v>
      </c>
      <c r="D35" s="256"/>
      <c r="E35" s="256"/>
      <c r="F35" s="257"/>
      <c r="G35" s="209"/>
      <c r="H35" s="36"/>
      <c r="I35" s="210"/>
      <c r="J35" s="210"/>
      <c r="K35" s="209"/>
      <c r="L35" s="36"/>
      <c r="M35" s="11"/>
      <c r="N35" s="37"/>
      <c r="O35" s="36"/>
      <c r="P35" s="11"/>
      <c r="Q35" s="37"/>
      <c r="R35" s="242"/>
      <c r="S35" s="242"/>
      <c r="T35" s="242"/>
      <c r="U35" s="194"/>
      <c r="V35" s="185"/>
      <c r="W35" s="185"/>
    </row>
    <row r="36" spans="1:23" ht="54.95" customHeight="1">
      <c r="A36" s="194"/>
      <c r="B36" s="178"/>
      <c r="C36" s="258" t="s">
        <v>149</v>
      </c>
      <c r="D36" s="259"/>
      <c r="E36" s="259"/>
      <c r="F36" s="260"/>
      <c r="G36" s="211"/>
      <c r="H36" s="49" t="s">
        <v>129</v>
      </c>
      <c r="I36" s="210"/>
      <c r="J36" s="210"/>
      <c r="K36" s="209"/>
      <c r="L36" s="243" t="s">
        <v>134</v>
      </c>
      <c r="M36" s="4" t="s">
        <v>134</v>
      </c>
      <c r="N36" s="56"/>
      <c r="O36" s="243" t="s">
        <v>135</v>
      </c>
      <c r="P36" s="4" t="s">
        <v>135</v>
      </c>
      <c r="Q36" s="56"/>
      <c r="R36" s="331" t="s">
        <v>179</v>
      </c>
      <c r="S36" s="326"/>
      <c r="T36" s="327"/>
      <c r="U36" s="194"/>
      <c r="V36" s="185"/>
      <c r="W36" s="185"/>
    </row>
    <row r="37" spans="1:23" ht="18" customHeight="1">
      <c r="A37" s="194"/>
      <c r="B37" s="179">
        <v>10</v>
      </c>
      <c r="C37" s="255" t="s">
        <v>150</v>
      </c>
      <c r="D37" s="256"/>
      <c r="E37" s="256"/>
      <c r="F37" s="257"/>
      <c r="G37" s="209"/>
      <c r="H37" s="36"/>
      <c r="I37" s="210"/>
      <c r="J37" s="210"/>
      <c r="K37" s="209"/>
      <c r="L37" s="36"/>
      <c r="M37" s="11"/>
      <c r="N37" s="37"/>
      <c r="O37" s="36"/>
      <c r="P37" s="11"/>
      <c r="Q37" s="37"/>
      <c r="R37" s="242"/>
      <c r="S37" s="242"/>
      <c r="T37" s="242"/>
      <c r="U37" s="194"/>
      <c r="V37" s="185"/>
      <c r="W37" s="185"/>
    </row>
    <row r="38" spans="1:23" ht="54.95" customHeight="1">
      <c r="A38" s="194"/>
      <c r="B38" s="178"/>
      <c r="C38" s="258" t="s">
        <v>151</v>
      </c>
      <c r="D38" s="259"/>
      <c r="E38" s="259"/>
      <c r="F38" s="260"/>
      <c r="G38" s="211"/>
      <c r="H38" s="49" t="s">
        <v>129</v>
      </c>
      <c r="I38" s="210"/>
      <c r="J38" s="210"/>
      <c r="K38" s="209"/>
      <c r="L38" s="243" t="s">
        <v>134</v>
      </c>
      <c r="M38" s="4" t="s">
        <v>134</v>
      </c>
      <c r="N38" s="56"/>
      <c r="O38" s="243" t="s">
        <v>134</v>
      </c>
      <c r="P38" s="4" t="s">
        <v>134</v>
      </c>
      <c r="Q38" s="56"/>
      <c r="R38" s="325" t="s">
        <v>241</v>
      </c>
      <c r="S38" s="326"/>
      <c r="T38" s="327"/>
      <c r="U38" s="194"/>
      <c r="V38" s="185"/>
      <c r="W38" s="185"/>
    </row>
    <row r="39" spans="1:23" ht="18" customHeight="1">
      <c r="A39" s="194"/>
      <c r="B39" s="179">
        <v>11</v>
      </c>
      <c r="C39" s="255" t="s">
        <v>152</v>
      </c>
      <c r="D39" s="256"/>
      <c r="E39" s="256"/>
      <c r="F39" s="257"/>
      <c r="G39" s="209"/>
      <c r="H39" s="36"/>
      <c r="I39" s="210"/>
      <c r="J39" s="210"/>
      <c r="K39" s="209"/>
      <c r="L39" s="36"/>
      <c r="M39" s="11"/>
      <c r="N39" s="37"/>
      <c r="O39" s="36"/>
      <c r="P39" s="11"/>
      <c r="Q39" s="37"/>
      <c r="R39" s="242"/>
      <c r="S39" s="242"/>
      <c r="T39" s="242"/>
      <c r="U39" s="194"/>
      <c r="V39" s="185"/>
      <c r="W39" s="185"/>
    </row>
    <row r="40" spans="1:23" ht="54.95" customHeight="1">
      <c r="A40" s="194"/>
      <c r="B40" s="178"/>
      <c r="C40" s="258" t="s">
        <v>180</v>
      </c>
      <c r="D40" s="259"/>
      <c r="E40" s="259"/>
      <c r="F40" s="260"/>
      <c r="G40" s="211"/>
      <c r="H40" s="49">
        <v>2</v>
      </c>
      <c r="I40" s="204"/>
      <c r="J40" s="204"/>
      <c r="K40" s="204"/>
      <c r="L40" s="245">
        <v>1</v>
      </c>
      <c r="M40" s="4" t="s">
        <v>134</v>
      </c>
      <c r="N40" s="56"/>
      <c r="O40" s="245">
        <v>2</v>
      </c>
      <c r="P40" s="4" t="s">
        <v>135</v>
      </c>
      <c r="Q40" s="56"/>
      <c r="R40" s="331" t="s">
        <v>181</v>
      </c>
      <c r="S40" s="326"/>
      <c r="T40" s="327"/>
      <c r="U40" s="194"/>
      <c r="V40" s="185"/>
      <c r="W40" s="185"/>
    </row>
    <row r="41" spans="1:23" ht="18" customHeight="1">
      <c r="A41" s="194"/>
      <c r="B41" s="179">
        <v>12</v>
      </c>
      <c r="C41" s="255" t="s">
        <v>154</v>
      </c>
      <c r="D41" s="256"/>
      <c r="E41" s="256"/>
      <c r="F41" s="257"/>
      <c r="G41" s="209"/>
      <c r="H41" s="36"/>
      <c r="I41" s="210"/>
      <c r="J41" s="210"/>
      <c r="K41" s="209"/>
      <c r="L41" s="36"/>
      <c r="M41" s="11"/>
      <c r="N41" s="37"/>
      <c r="O41" s="36"/>
      <c r="P41" s="11"/>
      <c r="Q41" s="37"/>
      <c r="R41" s="242"/>
      <c r="S41" s="242"/>
      <c r="T41" s="242"/>
      <c r="U41" s="194"/>
      <c r="V41" s="185"/>
      <c r="W41" s="185"/>
    </row>
    <row r="42" spans="1:23" ht="54.95" customHeight="1">
      <c r="A42" s="194"/>
      <c r="B42" s="178"/>
      <c r="C42" s="258" t="s">
        <v>182</v>
      </c>
      <c r="D42" s="259"/>
      <c r="E42" s="259"/>
      <c r="F42" s="260"/>
      <c r="G42" s="211"/>
      <c r="H42" s="49">
        <v>1</v>
      </c>
      <c r="I42" s="204"/>
      <c r="J42" s="204"/>
      <c r="K42" s="204"/>
      <c r="L42" s="245">
        <v>1</v>
      </c>
      <c r="M42" s="4" t="s">
        <v>135</v>
      </c>
      <c r="N42" s="56"/>
      <c r="O42" s="245">
        <v>1</v>
      </c>
      <c r="P42" s="4" t="s">
        <v>135</v>
      </c>
      <c r="Q42" s="56"/>
      <c r="R42" s="331" t="s">
        <v>183</v>
      </c>
      <c r="S42" s="326"/>
      <c r="T42" s="327"/>
      <c r="U42" s="194"/>
      <c r="V42" s="185"/>
      <c r="W42" s="185"/>
    </row>
    <row r="43" spans="1:23" ht="18" customHeight="1">
      <c r="A43" s="194"/>
      <c r="B43" s="179">
        <v>13</v>
      </c>
      <c r="C43" s="255" t="s">
        <v>156</v>
      </c>
      <c r="D43" s="256"/>
      <c r="E43" s="256"/>
      <c r="F43" s="257"/>
      <c r="G43" s="209"/>
      <c r="H43" s="36"/>
      <c r="I43" s="210"/>
      <c r="J43" s="210"/>
      <c r="K43" s="209"/>
      <c r="L43" s="36"/>
      <c r="M43" s="11"/>
      <c r="N43" s="37"/>
      <c r="O43" s="36"/>
      <c r="P43" s="11"/>
      <c r="Q43" s="37"/>
      <c r="R43" s="242"/>
      <c r="S43" s="242"/>
      <c r="T43" s="242"/>
      <c r="U43" s="194"/>
      <c r="V43" s="185"/>
      <c r="W43" s="185"/>
    </row>
    <row r="44" spans="1:23" ht="54.95" customHeight="1">
      <c r="A44" s="194"/>
      <c r="B44" s="178"/>
      <c r="C44" s="258" t="s">
        <v>184</v>
      </c>
      <c r="D44" s="259"/>
      <c r="E44" s="259"/>
      <c r="F44" s="260"/>
      <c r="G44" s="211"/>
      <c r="H44" s="49">
        <v>1</v>
      </c>
      <c r="I44" s="204"/>
      <c r="J44" s="204"/>
      <c r="K44" s="204"/>
      <c r="L44" s="245">
        <v>1</v>
      </c>
      <c r="M44" s="4" t="s">
        <v>135</v>
      </c>
      <c r="N44" s="56"/>
      <c r="O44" s="245">
        <v>2</v>
      </c>
      <c r="P44" s="4" t="s">
        <v>135</v>
      </c>
      <c r="Q44" s="56"/>
      <c r="R44" s="331" t="s">
        <v>185</v>
      </c>
      <c r="S44" s="326"/>
      <c r="T44" s="327"/>
      <c r="U44" s="194"/>
      <c r="V44" s="185"/>
      <c r="W44" s="185"/>
    </row>
    <row r="45" spans="1:23" ht="18" customHeight="1">
      <c r="A45" s="194"/>
      <c r="B45" s="179">
        <v>14</v>
      </c>
      <c r="C45" s="255" t="s">
        <v>158</v>
      </c>
      <c r="D45" s="256"/>
      <c r="E45" s="256"/>
      <c r="F45" s="257"/>
      <c r="G45" s="209"/>
      <c r="H45" s="36"/>
      <c r="I45" s="210"/>
      <c r="J45" s="210"/>
      <c r="K45" s="209"/>
      <c r="L45" s="36"/>
      <c r="M45" s="11"/>
      <c r="N45" s="37"/>
      <c r="O45" s="36"/>
      <c r="P45" s="11"/>
      <c r="Q45" s="37"/>
      <c r="R45" s="242"/>
      <c r="S45" s="242"/>
      <c r="T45" s="242"/>
      <c r="U45" s="194"/>
      <c r="V45" s="185"/>
      <c r="W45" s="185"/>
    </row>
    <row r="46" spans="1:23" ht="45" customHeight="1">
      <c r="A46" s="194"/>
      <c r="B46" s="178"/>
      <c r="C46" s="258" t="s">
        <v>159</v>
      </c>
      <c r="D46" s="259"/>
      <c r="E46" s="259"/>
      <c r="F46" s="260"/>
      <c r="G46" s="211"/>
      <c r="H46" s="49">
        <v>25</v>
      </c>
      <c r="I46" s="204"/>
      <c r="J46" s="204"/>
      <c r="K46" s="204"/>
      <c r="L46" s="245">
        <v>10</v>
      </c>
      <c r="M46" s="302" t="s">
        <v>134</v>
      </c>
      <c r="N46" s="56"/>
      <c r="O46" s="245">
        <v>40</v>
      </c>
      <c r="P46" s="302" t="s">
        <v>135</v>
      </c>
      <c r="Q46" s="56"/>
      <c r="R46" s="325" t="s">
        <v>242</v>
      </c>
      <c r="S46" s="326"/>
      <c r="T46" s="327"/>
      <c r="U46" s="194"/>
      <c r="V46" s="185"/>
      <c r="W46" s="185"/>
    </row>
    <row r="47" spans="1:23" ht="30" customHeight="1">
      <c r="A47" s="194"/>
      <c r="B47" s="189"/>
      <c r="C47" s="258" t="s">
        <v>160</v>
      </c>
      <c r="D47" s="259"/>
      <c r="E47" s="259"/>
      <c r="F47" s="260"/>
      <c r="G47" s="209"/>
      <c r="H47" s="49" t="s">
        <v>129</v>
      </c>
      <c r="I47" s="204"/>
      <c r="J47" s="204"/>
      <c r="K47" s="204"/>
      <c r="L47" s="243" t="s">
        <v>134</v>
      </c>
      <c r="M47" s="303"/>
      <c r="N47" s="37"/>
      <c r="O47" s="243" t="s">
        <v>135</v>
      </c>
      <c r="P47" s="303"/>
      <c r="Q47" s="37"/>
      <c r="R47" s="328" t="s">
        <v>186</v>
      </c>
      <c r="S47" s="329"/>
      <c r="T47" s="330"/>
      <c r="U47" s="194"/>
      <c r="V47" s="185"/>
      <c r="W47" s="185"/>
    </row>
    <row r="48" spans="1:23" ht="18" customHeight="1">
      <c r="A48" s="194"/>
      <c r="B48" s="179">
        <v>15</v>
      </c>
      <c r="C48" s="255" t="s">
        <v>161</v>
      </c>
      <c r="D48" s="256"/>
      <c r="E48" s="256"/>
      <c r="F48" s="257"/>
      <c r="G48" s="209"/>
      <c r="H48" s="36"/>
      <c r="I48" s="210"/>
      <c r="J48" s="210"/>
      <c r="K48" s="209"/>
      <c r="L48" s="36"/>
      <c r="M48" s="11"/>
      <c r="N48" s="37"/>
      <c r="O48" s="36"/>
      <c r="P48" s="11"/>
      <c r="Q48" s="37"/>
      <c r="R48" s="242"/>
      <c r="S48" s="242"/>
      <c r="T48" s="242"/>
      <c r="U48" s="194"/>
      <c r="V48" s="185"/>
      <c r="W48" s="185"/>
    </row>
    <row r="49" spans="1:23" ht="54.95" customHeight="1">
      <c r="A49" s="194"/>
      <c r="B49" s="178"/>
      <c r="C49" s="258" t="s">
        <v>162</v>
      </c>
      <c r="D49" s="259"/>
      <c r="E49" s="259"/>
      <c r="F49" s="260"/>
      <c r="G49" s="211"/>
      <c r="H49" s="88">
        <v>0.5</v>
      </c>
      <c r="I49" s="49">
        <f>IF(ISBLANK(E13),,ROUND(E13*H49,0))</f>
        <v>3</v>
      </c>
      <c r="J49" s="49">
        <f>IF(ISBLANK(F13),,ROUND(F13*H49,0))</f>
        <v>4</v>
      </c>
      <c r="K49" s="211"/>
      <c r="L49" s="246">
        <v>3</v>
      </c>
      <c r="M49" s="4" t="s">
        <v>135</v>
      </c>
      <c r="N49" s="56"/>
      <c r="O49" s="246">
        <v>5</v>
      </c>
      <c r="P49" s="4" t="s">
        <v>135</v>
      </c>
      <c r="Q49" s="56"/>
      <c r="R49" s="325" t="s">
        <v>187</v>
      </c>
      <c r="S49" s="326"/>
      <c r="T49" s="327"/>
      <c r="U49" s="194"/>
      <c r="V49" s="185"/>
      <c r="W49" s="185"/>
    </row>
    <row r="50" spans="1:23" ht="15" customHeight="1">
      <c r="A50" s="194"/>
      <c r="B50" s="214"/>
      <c r="C50" s="194"/>
      <c r="D50" s="194"/>
      <c r="E50" s="194"/>
      <c r="F50" s="215"/>
      <c r="G50" s="209"/>
      <c r="H50" s="51"/>
      <c r="I50" s="210"/>
      <c r="J50" s="210"/>
      <c r="K50" s="209"/>
      <c r="L50" s="51"/>
      <c r="M50" s="14"/>
      <c r="N50" s="37"/>
      <c r="O50" s="51"/>
      <c r="P50" s="14"/>
      <c r="Q50" s="37"/>
      <c r="R50" s="247"/>
      <c r="S50" s="247"/>
      <c r="T50" s="247"/>
      <c r="U50" s="194"/>
      <c r="V50" s="185"/>
      <c r="W50" s="185"/>
    </row>
    <row r="51" spans="1:23" s="2" customFormat="1" ht="24.95" customHeight="1">
      <c r="A51" s="5"/>
      <c r="B51" s="263" t="s">
        <v>163</v>
      </c>
      <c r="C51" s="264"/>
      <c r="D51" s="264"/>
      <c r="E51" s="264"/>
      <c r="F51" s="128"/>
      <c r="G51" s="209"/>
      <c r="H51" s="150"/>
      <c r="I51" s="204"/>
      <c r="J51" s="204"/>
      <c r="K51" s="204"/>
      <c r="L51" s="323">
        <v>5</v>
      </c>
      <c r="M51" s="324">
        <v>6</v>
      </c>
      <c r="N51" s="37"/>
      <c r="O51" s="323">
        <v>13</v>
      </c>
      <c r="P51" s="324">
        <v>13</v>
      </c>
      <c r="Q51" s="37"/>
      <c r="R51" s="314" t="s">
        <v>243</v>
      </c>
      <c r="S51" s="315"/>
      <c r="T51" s="316"/>
      <c r="U51" s="5"/>
    </row>
    <row r="52" spans="1:23" ht="9.9499999999999993" customHeight="1">
      <c r="A52" s="6" t="s">
        <v>164</v>
      </c>
      <c r="B52" s="203"/>
      <c r="C52" s="194"/>
      <c r="D52" s="194"/>
      <c r="E52" s="194"/>
      <c r="F52" s="128"/>
      <c r="G52" s="15"/>
      <c r="H52" s="16"/>
      <c r="I52" s="204"/>
      <c r="J52" s="204"/>
      <c r="K52" s="194"/>
      <c r="L52" s="160"/>
      <c r="M52" s="160"/>
      <c r="N52" s="234"/>
      <c r="O52" s="160"/>
      <c r="P52" s="3"/>
      <c r="Q52" s="194"/>
      <c r="R52" s="317"/>
      <c r="S52" s="318"/>
      <c r="T52" s="319"/>
      <c r="U52" s="194"/>
      <c r="V52" s="185"/>
      <c r="W52" s="185"/>
    </row>
    <row r="53" spans="1:23" ht="24.95" customHeight="1">
      <c r="A53" s="194"/>
      <c r="B53" s="263" t="s">
        <v>165</v>
      </c>
      <c r="C53" s="264"/>
      <c r="D53" s="264"/>
      <c r="E53" s="264"/>
      <c r="F53" s="128"/>
      <c r="G53" s="194"/>
      <c r="H53" s="3"/>
      <c r="I53" s="8"/>
      <c r="J53" s="8"/>
      <c r="K53" s="8"/>
      <c r="L53" s="261" t="s">
        <v>238</v>
      </c>
      <c r="M53" s="262"/>
      <c r="N53" s="7"/>
      <c r="O53" s="261" t="s">
        <v>239</v>
      </c>
      <c r="P53" s="262"/>
      <c r="Q53" s="7"/>
      <c r="R53" s="320"/>
      <c r="S53" s="321"/>
      <c r="T53" s="322"/>
      <c r="U53" s="194"/>
      <c r="V53" s="185"/>
      <c r="W53" s="185"/>
    </row>
    <row r="54" spans="1:23" s="92" customFormat="1" ht="45" customHeight="1">
      <c r="A54" s="198"/>
      <c r="B54" s="300" t="s">
        <v>188</v>
      </c>
      <c r="C54" s="301"/>
      <c r="D54" s="301"/>
      <c r="E54" s="301"/>
      <c r="F54" s="301"/>
      <c r="G54" s="301"/>
      <c r="H54" s="301"/>
      <c r="I54" s="301"/>
      <c r="J54" s="301"/>
      <c r="K54" s="301"/>
      <c r="L54" s="301"/>
      <c r="M54" s="301"/>
      <c r="N54" s="301"/>
      <c r="O54" s="301"/>
      <c r="P54" s="301"/>
      <c r="Q54" s="301"/>
      <c r="R54" s="301"/>
      <c r="S54" s="301"/>
      <c r="T54" s="301"/>
      <c r="U54" s="198"/>
      <c r="V54" s="182"/>
      <c r="W54" s="182"/>
    </row>
    <row r="55" spans="1:23" ht="9.9499999999999993" customHeight="1">
      <c r="A55" s="194"/>
      <c r="B55" s="299"/>
      <c r="C55" s="299"/>
      <c r="D55" s="299"/>
      <c r="E55" s="299"/>
      <c r="F55" s="299"/>
      <c r="G55" s="299"/>
      <c r="H55" s="299"/>
      <c r="I55" s="299"/>
      <c r="J55" s="299"/>
      <c r="K55" s="299"/>
      <c r="L55" s="299"/>
      <c r="M55" s="299"/>
      <c r="N55" s="299"/>
      <c r="O55" s="299"/>
      <c r="P55" s="299"/>
      <c r="Q55" s="299"/>
      <c r="R55" s="299"/>
      <c r="S55" s="299"/>
      <c r="T55" s="299"/>
      <c r="U55" s="194"/>
      <c r="V55" s="185"/>
      <c r="W55" s="185"/>
    </row>
    <row r="56" spans="1:23" ht="30" customHeight="1">
      <c r="A56" s="194"/>
      <c r="B56" s="298" t="s">
        <v>167</v>
      </c>
      <c r="C56" s="298"/>
      <c r="D56" s="298"/>
      <c r="E56" s="298"/>
      <c r="F56" s="298"/>
      <c r="G56" s="298"/>
      <c r="H56" s="298"/>
      <c r="I56" s="298"/>
      <c r="J56" s="298"/>
      <c r="K56" s="298"/>
      <c r="L56" s="298"/>
      <c r="M56" s="298"/>
      <c r="N56" s="298"/>
      <c r="O56" s="298"/>
      <c r="P56" s="298"/>
      <c r="Q56" s="298"/>
      <c r="R56" s="298"/>
      <c r="S56" s="298"/>
      <c r="T56" s="298"/>
      <c r="U56" s="194"/>
      <c r="V56" s="185"/>
      <c r="W56" s="185"/>
    </row>
    <row r="57" spans="1:23" ht="65.099999999999994" customHeight="1">
      <c r="A57" s="194"/>
      <c r="B57" s="203"/>
      <c r="C57" s="33" t="s">
        <v>168</v>
      </c>
      <c r="D57" s="313"/>
      <c r="E57" s="313"/>
      <c r="F57" s="313"/>
      <c r="G57" s="198"/>
      <c r="H57" s="313"/>
      <c r="I57" s="313"/>
      <c r="J57" s="313"/>
      <c r="K57" s="313"/>
      <c r="L57" s="313"/>
      <c r="M57" s="313"/>
      <c r="N57" s="203"/>
      <c r="O57" s="194"/>
      <c r="P57" s="18"/>
      <c r="Q57" s="217"/>
      <c r="R57" s="194"/>
      <c r="S57" s="194"/>
      <c r="T57" s="194"/>
      <c r="U57" s="194"/>
      <c r="V57" s="185"/>
      <c r="W57" s="185"/>
    </row>
    <row r="58" spans="1:23" ht="15" customHeight="1">
      <c r="A58" s="194"/>
      <c r="B58" s="203"/>
      <c r="C58" s="194"/>
      <c r="D58" s="296" t="s">
        <v>169</v>
      </c>
      <c r="E58" s="296"/>
      <c r="F58" s="296"/>
      <c r="G58" s="34"/>
      <c r="H58" s="296" t="s">
        <v>170</v>
      </c>
      <c r="I58" s="296"/>
      <c r="J58" s="296"/>
      <c r="K58" s="296"/>
      <c r="L58" s="296"/>
      <c r="M58" s="296"/>
      <c r="N58" s="190"/>
      <c r="O58" s="194"/>
      <c r="P58" s="18"/>
      <c r="Q58" s="18"/>
      <c r="R58" s="194"/>
      <c r="S58" s="194"/>
      <c r="T58" s="194"/>
      <c r="U58" s="194"/>
      <c r="V58" s="185"/>
      <c r="W58" s="185"/>
    </row>
    <row r="59" spans="1:23" s="155" customFormat="1" ht="15" customHeight="1">
      <c r="A59" s="194"/>
      <c r="B59" s="203"/>
      <c r="C59" s="194"/>
      <c r="D59" s="194"/>
      <c r="E59" s="194"/>
      <c r="F59" s="194"/>
      <c r="G59" s="198"/>
      <c r="H59" s="52"/>
      <c r="I59" s="17"/>
      <c r="J59" s="17"/>
      <c r="K59" s="17"/>
      <c r="L59" s="198"/>
      <c r="M59" s="198"/>
      <c r="N59" s="198"/>
      <c r="O59" s="194"/>
      <c r="P59" s="18"/>
      <c r="Q59" s="18"/>
      <c r="R59" s="194"/>
      <c r="S59" s="194"/>
      <c r="T59" s="218" t="s">
        <v>171</v>
      </c>
      <c r="U59" s="194"/>
      <c r="V59" s="185"/>
      <c r="W59" s="185"/>
    </row>
    <row r="60" spans="1:23" ht="15" customHeight="1">
      <c r="A60" s="194"/>
      <c r="B60" s="203"/>
      <c r="C60" s="194"/>
      <c r="D60" s="194"/>
      <c r="E60" s="194"/>
      <c r="F60" s="194"/>
      <c r="G60" s="194"/>
      <c r="H60" s="3"/>
      <c r="I60" s="204"/>
      <c r="J60" s="204"/>
      <c r="K60" s="194"/>
      <c r="L60" s="194"/>
      <c r="M60" s="194"/>
      <c r="N60" s="194"/>
      <c r="O60" s="194"/>
      <c r="P60" s="194"/>
      <c r="Q60" s="194"/>
      <c r="R60" s="194"/>
      <c r="S60" s="194"/>
      <c r="T60" s="194"/>
      <c r="U60" s="194"/>
      <c r="V60" s="185"/>
      <c r="W60" s="185"/>
    </row>
  </sheetData>
  <sheetProtection sheet="1" objects="1" scenarios="1"/>
  <protectedRanges>
    <protectedRange sqref="L46:L47 O46:O47" name="Review Data"/>
    <protectedRange sqref="R51:T51" name="Review Data_2"/>
  </protectedRanges>
  <mergeCells count="95">
    <mergeCell ref="B10:C10"/>
    <mergeCell ref="D10:F10"/>
    <mergeCell ref="B6:C6"/>
    <mergeCell ref="D6:F6"/>
    <mergeCell ref="H6:L6"/>
    <mergeCell ref="H10:L10"/>
    <mergeCell ref="M6:P6"/>
    <mergeCell ref="R6:T8"/>
    <mergeCell ref="B7:C7"/>
    <mergeCell ref="D7:F7"/>
    <mergeCell ref="H7:L7"/>
    <mergeCell ref="M7:P7"/>
    <mergeCell ref="B8:C8"/>
    <mergeCell ref="D8:F8"/>
    <mergeCell ref="H8:L8"/>
    <mergeCell ref="M8:P8"/>
    <mergeCell ref="M10:P10"/>
    <mergeCell ref="H11:L11"/>
    <mergeCell ref="M11:P11"/>
    <mergeCell ref="H12:L12"/>
    <mergeCell ref="M12:P12"/>
    <mergeCell ref="H13:L13"/>
    <mergeCell ref="M13:P13"/>
    <mergeCell ref="R15:T17"/>
    <mergeCell ref="L16:L17"/>
    <mergeCell ref="O16:O17"/>
    <mergeCell ref="C19:F19"/>
    <mergeCell ref="C20:F20"/>
    <mergeCell ref="R20:T20"/>
    <mergeCell ref="B15:F17"/>
    <mergeCell ref="H15:H17"/>
    <mergeCell ref="I15:I17"/>
    <mergeCell ref="J15:J17"/>
    <mergeCell ref="L15:M15"/>
    <mergeCell ref="O15:P15"/>
    <mergeCell ref="C21:F21"/>
    <mergeCell ref="C22:F22"/>
    <mergeCell ref="R22:T22"/>
    <mergeCell ref="C23:F23"/>
    <mergeCell ref="C24:F24"/>
    <mergeCell ref="R24:T24"/>
    <mergeCell ref="C25:F25"/>
    <mergeCell ref="C26:F26"/>
    <mergeCell ref="R26:T26"/>
    <mergeCell ref="C27:F27"/>
    <mergeCell ref="C28:F28"/>
    <mergeCell ref="R28:T28"/>
    <mergeCell ref="C29:F29"/>
    <mergeCell ref="C30:F30"/>
    <mergeCell ref="R30:T30"/>
    <mergeCell ref="C31:F31"/>
    <mergeCell ref="C32:F32"/>
    <mergeCell ref="R32:T32"/>
    <mergeCell ref="C33:F33"/>
    <mergeCell ref="C34:F34"/>
    <mergeCell ref="R34:T34"/>
    <mergeCell ref="C35:F35"/>
    <mergeCell ref="C36:F36"/>
    <mergeCell ref="R36:T36"/>
    <mergeCell ref="C37:F37"/>
    <mergeCell ref="C38:F38"/>
    <mergeCell ref="R38:T38"/>
    <mergeCell ref="C39:F39"/>
    <mergeCell ref="C40:F40"/>
    <mergeCell ref="R40:T40"/>
    <mergeCell ref="C41:F41"/>
    <mergeCell ref="C42:F42"/>
    <mergeCell ref="R42:T42"/>
    <mergeCell ref="C43:F43"/>
    <mergeCell ref="C44:F44"/>
    <mergeCell ref="R44:T44"/>
    <mergeCell ref="C45:F45"/>
    <mergeCell ref="C46:F46"/>
    <mergeCell ref="R46:T46"/>
    <mergeCell ref="C48:F48"/>
    <mergeCell ref="C49:F49"/>
    <mergeCell ref="R49:T49"/>
    <mergeCell ref="M46:M47"/>
    <mergeCell ref="P46:P47"/>
    <mergeCell ref="C47:F47"/>
    <mergeCell ref="R47:T47"/>
    <mergeCell ref="D58:F58"/>
    <mergeCell ref="H58:M58"/>
    <mergeCell ref="B51:E51"/>
    <mergeCell ref="B53:E53"/>
    <mergeCell ref="L53:M53"/>
    <mergeCell ref="B56:T56"/>
    <mergeCell ref="O53:P53"/>
    <mergeCell ref="D57:F57"/>
    <mergeCell ref="H57:M57"/>
    <mergeCell ref="B55:T55"/>
    <mergeCell ref="B54:T54"/>
    <mergeCell ref="R51:T53"/>
    <mergeCell ref="L51:M51"/>
    <mergeCell ref="O51:P51"/>
  </mergeCells>
  <conditionalFormatting sqref="L51">
    <cfRule type="cellIs" dxfId="157" priority="8" stopIfTrue="1" operator="greaterThanOrEqual">
      <formula>13</formula>
    </cfRule>
    <cfRule type="cellIs" dxfId="156" priority="7" stopIfTrue="1" operator="equal">
      <formula>""</formula>
    </cfRule>
    <cfRule type="cellIs" dxfId="155" priority="9" stopIfTrue="1" operator="greaterThanOrEqual">
      <formula>9</formula>
    </cfRule>
    <cfRule type="cellIs" dxfId="154" priority="10" stopIfTrue="1" operator="greaterThanOrEqual">
      <formula>5</formula>
    </cfRule>
  </conditionalFormatting>
  <conditionalFormatting sqref="L53">
    <cfRule type="containsText" dxfId="153" priority="11" stopIfTrue="1" operator="containsText" text="Participation">
      <formula>NOT(ISERROR(SEARCH("Participation",L53)))</formula>
    </cfRule>
    <cfRule type="cellIs" dxfId="152" priority="12" stopIfTrue="1" operator="equal">
      <formula>"Bronze Award"</formula>
    </cfRule>
    <cfRule type="cellIs" dxfId="151" priority="13" stopIfTrue="1" operator="equal">
      <formula>"Silver Award"</formula>
    </cfRule>
    <cfRule type="cellIs" dxfId="150" priority="14" stopIfTrue="1" operator="equal">
      <formula>"Gold Award"</formula>
    </cfRule>
  </conditionalFormatting>
  <conditionalFormatting sqref="M20 O20:P20">
    <cfRule type="cellIs" dxfId="149" priority="48" stopIfTrue="1" operator="equal">
      <formula>"No"</formula>
    </cfRule>
    <cfRule type="cellIs" dxfId="148" priority="47" stopIfTrue="1" operator="equal">
      <formula>"Yes"</formula>
    </cfRule>
  </conditionalFormatting>
  <conditionalFormatting sqref="M20:M30 M19:N19">
    <cfRule type="cellIs" dxfId="147" priority="67" stopIfTrue="1" operator="equal">
      <formula>"Yes"</formula>
    </cfRule>
  </conditionalFormatting>
  <conditionalFormatting sqref="M32">
    <cfRule type="cellIs" dxfId="146" priority="66" stopIfTrue="1" operator="equal">
      <formula>"No"</formula>
    </cfRule>
    <cfRule type="cellIs" dxfId="145" priority="65" stopIfTrue="1" operator="equal">
      <formula>"Yes"</formula>
    </cfRule>
  </conditionalFormatting>
  <conditionalFormatting sqref="M34">
    <cfRule type="cellIs" dxfId="144" priority="64" stopIfTrue="1" operator="equal">
      <formula>"No"</formula>
    </cfRule>
    <cfRule type="cellIs" dxfId="143" priority="63" stopIfTrue="1" operator="equal">
      <formula>"Yes"</formula>
    </cfRule>
  </conditionalFormatting>
  <conditionalFormatting sqref="M36">
    <cfRule type="cellIs" dxfId="142" priority="62" stopIfTrue="1" operator="equal">
      <formula>"No"</formula>
    </cfRule>
    <cfRule type="cellIs" dxfId="141" priority="61" stopIfTrue="1" operator="equal">
      <formula>"Yes"</formula>
    </cfRule>
  </conditionalFormatting>
  <conditionalFormatting sqref="M38">
    <cfRule type="cellIs" dxfId="140" priority="59" stopIfTrue="1" operator="equal">
      <formula>"Yes"</formula>
    </cfRule>
    <cfRule type="cellIs" dxfId="139" priority="60" stopIfTrue="1" operator="equal">
      <formula>"No"</formula>
    </cfRule>
  </conditionalFormatting>
  <conditionalFormatting sqref="M40:M46 M48:M49">
    <cfRule type="cellIs" dxfId="138" priority="76" stopIfTrue="1" operator="equal">
      <formula>"No"</formula>
    </cfRule>
    <cfRule type="cellIs" dxfId="137" priority="75" stopIfTrue="1" operator="equal">
      <formula>"Yes"</formula>
    </cfRule>
  </conditionalFormatting>
  <conditionalFormatting sqref="M42">
    <cfRule type="cellIs" dxfId="136" priority="73" stopIfTrue="1" operator="equal">
      <formula>"Yes"</formula>
    </cfRule>
    <cfRule type="cellIs" dxfId="135" priority="74" stopIfTrue="1" operator="equal">
      <formula>"No"</formula>
    </cfRule>
  </conditionalFormatting>
  <conditionalFormatting sqref="M44">
    <cfRule type="cellIs" dxfId="134" priority="72" stopIfTrue="1" operator="equal">
      <formula>"No"</formula>
    </cfRule>
    <cfRule type="cellIs" dxfId="133" priority="71" stopIfTrue="1" operator="equal">
      <formula>"Yes"</formula>
    </cfRule>
  </conditionalFormatting>
  <conditionalFormatting sqref="M46">
    <cfRule type="cellIs" dxfId="132" priority="70" stopIfTrue="1" operator="equal">
      <formula>"No"</formula>
    </cfRule>
    <cfRule type="cellIs" dxfId="131" priority="69" stopIfTrue="1" operator="equal">
      <formula>"Yes"</formula>
    </cfRule>
  </conditionalFormatting>
  <conditionalFormatting sqref="M19:N19 M20:M30">
    <cfRule type="cellIs" dxfId="130" priority="68" stopIfTrue="1" operator="equal">
      <formula>"No"</formula>
    </cfRule>
  </conditionalFormatting>
  <conditionalFormatting sqref="O51">
    <cfRule type="cellIs" dxfId="129" priority="3" stopIfTrue="1" operator="equal">
      <formula>""</formula>
    </cfRule>
    <cfRule type="cellIs" dxfId="128" priority="4" stopIfTrue="1" operator="greaterThanOrEqual">
      <formula>13</formula>
    </cfRule>
    <cfRule type="cellIs" dxfId="127" priority="5" stopIfTrue="1" operator="greaterThanOrEqual">
      <formula>9</formula>
    </cfRule>
    <cfRule type="cellIs" dxfId="126" priority="6" stopIfTrue="1" operator="greaterThanOrEqual">
      <formula>5</formula>
    </cfRule>
  </conditionalFormatting>
  <conditionalFormatting sqref="O53">
    <cfRule type="cellIs" dxfId="125" priority="16" stopIfTrue="1" operator="equal">
      <formula>"Bronze Award"</formula>
    </cfRule>
    <cfRule type="cellIs" dxfId="124" priority="17" stopIfTrue="1" operator="equal">
      <formula>"Silver Award"</formula>
    </cfRule>
    <cfRule type="cellIs" dxfId="123" priority="18" stopIfTrue="1" operator="equal">
      <formula>"Gold Award"</formula>
    </cfRule>
    <cfRule type="containsText" dxfId="122" priority="15" stopIfTrue="1" operator="containsText" text="Participation">
      <formula>NOT(ISERROR(SEARCH("Participation",O53)))</formula>
    </cfRule>
  </conditionalFormatting>
  <conditionalFormatting sqref="P19:P21">
    <cfRule type="cellIs" dxfId="121" priority="49" stopIfTrue="1" operator="equal">
      <formula>"Yes"</formula>
    </cfRule>
    <cfRule type="cellIs" dxfId="120" priority="50" stopIfTrue="1" operator="equal">
      <formula>"No"</formula>
    </cfRule>
  </conditionalFormatting>
  <conditionalFormatting sqref="P22:P28">
    <cfRule type="cellIs" dxfId="119" priority="37" stopIfTrue="1" operator="equal">
      <formula>"Yes"</formula>
    </cfRule>
    <cfRule type="cellIs" dxfId="118" priority="38" stopIfTrue="1" operator="equal">
      <formula>"No"</formula>
    </cfRule>
  </conditionalFormatting>
  <conditionalFormatting sqref="P26">
    <cfRule type="cellIs" dxfId="117" priority="22" stopIfTrue="1" operator="equal">
      <formula>"No"</formula>
    </cfRule>
    <cfRule type="cellIs" dxfId="116" priority="21" stopIfTrue="1" operator="equal">
      <formula>"Yes"</formula>
    </cfRule>
    <cfRule type="cellIs" dxfId="115" priority="20" stopIfTrue="1" operator="equal">
      <formula>"No"</formula>
    </cfRule>
    <cfRule type="cellIs" dxfId="114" priority="19" stopIfTrue="1" operator="equal">
      <formula>"Yes"</formula>
    </cfRule>
  </conditionalFormatting>
  <conditionalFormatting sqref="P30">
    <cfRule type="cellIs" dxfId="113" priority="36" stopIfTrue="1" operator="equal">
      <formula>"No"</formula>
    </cfRule>
    <cfRule type="cellIs" dxfId="112" priority="35" stopIfTrue="1" operator="equal">
      <formula>"Yes"</formula>
    </cfRule>
  </conditionalFormatting>
  <conditionalFormatting sqref="P32">
    <cfRule type="cellIs" dxfId="111" priority="34" stopIfTrue="1" operator="equal">
      <formula>"No"</formula>
    </cfRule>
    <cfRule type="cellIs" dxfId="110" priority="33" stopIfTrue="1" operator="equal">
      <formula>"Yes"</formula>
    </cfRule>
  </conditionalFormatting>
  <conditionalFormatting sqref="P34">
    <cfRule type="cellIs" dxfId="109" priority="1" stopIfTrue="1" operator="equal">
      <formula>"Yes"</formula>
    </cfRule>
    <cfRule type="cellIs" dxfId="108" priority="2" stopIfTrue="1" operator="equal">
      <formula>"No"</formula>
    </cfRule>
  </conditionalFormatting>
  <conditionalFormatting sqref="P36">
    <cfRule type="cellIs" dxfId="107" priority="30" stopIfTrue="1" operator="equal">
      <formula>"No"</formula>
    </cfRule>
    <cfRule type="cellIs" dxfId="106" priority="29" stopIfTrue="1" operator="equal">
      <formula>"Yes"</formula>
    </cfRule>
  </conditionalFormatting>
  <conditionalFormatting sqref="P38">
    <cfRule type="cellIs" dxfId="105" priority="28" stopIfTrue="1" operator="equal">
      <formula>"No"</formula>
    </cfRule>
    <cfRule type="cellIs" dxfId="104" priority="27" stopIfTrue="1" operator="equal">
      <formula>"Yes"</formula>
    </cfRule>
  </conditionalFormatting>
  <conditionalFormatting sqref="P40:P46 P48:P49">
    <cfRule type="cellIs" dxfId="103" priority="45" stopIfTrue="1" operator="equal">
      <formula>"Yes"</formula>
    </cfRule>
    <cfRule type="cellIs" dxfId="102" priority="46" stopIfTrue="1" operator="equal">
      <formula>"No"</formula>
    </cfRule>
  </conditionalFormatting>
  <conditionalFormatting sqref="P42">
    <cfRule type="cellIs" dxfId="101" priority="43" stopIfTrue="1" operator="equal">
      <formula>"Yes"</formula>
    </cfRule>
    <cfRule type="cellIs" dxfId="100" priority="44" stopIfTrue="1" operator="equal">
      <formula>"No"</formula>
    </cfRule>
  </conditionalFormatting>
  <conditionalFormatting sqref="P44">
    <cfRule type="cellIs" dxfId="99" priority="41" stopIfTrue="1" operator="equal">
      <formula>"Yes"</formula>
    </cfRule>
    <cfRule type="cellIs" dxfId="98" priority="42" stopIfTrue="1" operator="equal">
      <formula>"No"</formula>
    </cfRule>
  </conditionalFormatting>
  <conditionalFormatting sqref="P46">
    <cfRule type="cellIs" dxfId="97" priority="39" stopIfTrue="1" operator="equal">
      <formula>"Yes"</formula>
    </cfRule>
    <cfRule type="cellIs" dxfId="96" priority="40" stopIfTrue="1" operator="equal">
      <formula>"No"</formula>
    </cfRule>
  </conditionalFormatting>
  <dataValidations count="9">
    <dataValidation type="decimal" allowBlank="1" showInputMessage="1" showErrorMessage="1" errorTitle="Please use %" error="Please use a % from 0% to 100%" sqref="L24" xr:uid="{9EE50692-FA9D-476A-AF43-5CC59486951D}">
      <formula1>0</formula1>
      <formula2>1</formula2>
    </dataValidation>
    <dataValidation type="decimal" allowBlank="1" showInputMessage="1" showErrorMessage="1" errorTitle="Please use a %" error="Please use a % from 0% to 100%" sqref="O24" xr:uid="{2DF1A5E1-E9E8-4E29-8FDB-86753F79A245}">
      <formula1>0</formula1>
      <formula2>1</formula2>
    </dataValidation>
    <dataValidation type="whole" allowBlank="1" showInputMessage="1" showErrorMessage="1" errorTitle="Please use a whole number" error="Please enter the number of scouts that achieved this requirement." sqref="L49" xr:uid="{04B1C3FD-E0A0-4777-80FB-7A8F6CEB40A5}">
      <formula1>0</formula1>
      <formula2>E20</formula2>
    </dataValidation>
    <dataValidation type="list" errorStyle="warning" allowBlank="1" showInputMessage="1" showErrorMessage="1" errorTitle="Error" error="Please use Yes or No as an input" sqref="L21:L23 L32 L36 L38 O19:O23 L28 L25 L34 L19 L30 O36 O38 O28 O30 O32 O34 O25" xr:uid="{554DD678-9787-42C6-B69B-23FC12D775A2}">
      <formula1>"Yes,No"</formula1>
    </dataValidation>
    <dataValidation allowBlank="1" showInputMessage="1" showErrorMessage="1" errorTitle="Error" error="Please use a whole number." sqref="L51 O51" xr:uid="{2A1168CB-8917-4EDB-9F77-14311EBD0F99}"/>
    <dataValidation type="whole" operator="greaterThanOrEqual" allowBlank="1" showInputMessage="1" showErrorMessage="1" errorTitle="Error" error="Please enter a value &gt;= 0" sqref="E13:F13 P13" xr:uid="{28A279A1-FECA-46A8-928B-AA0807D6060E}">
      <formula1>0</formula1>
    </dataValidation>
    <dataValidation type="whole" allowBlank="1" showInputMessage="1" showErrorMessage="1" errorTitle="Error" error="Please use a whole number." sqref="L26 L44 O20 L40 O44 L42 O42 O40 O26 L46 O46" xr:uid="{359A442D-EE92-4C68-8560-BDF37AEC416C}">
      <formula1>0</formula1>
      <formula2>99</formula2>
    </dataValidation>
    <dataValidation type="list" errorStyle="warning" allowBlank="1" showInputMessage="1" showErrorMessage="1" errorTitle="Error" error="Please use Yes or No as an input" sqref="L47 O47" xr:uid="{D19D3A48-8A7E-4546-ACFD-515E2EA0BCDC}">
      <formula1>"Yes,No,YES,NO,yes,no"</formula1>
    </dataValidation>
    <dataValidation type="whole" allowBlank="1" showInputMessage="1" showErrorMessage="1" errorTitle="Please use a whole number" error="Please enter the number of scouts that achieved this requirement." sqref="O49" xr:uid="{952193C7-9CF9-44A2-8979-ABB71800CE07}">
      <formula1>0</formula1>
      <formula2>G20</formula2>
    </dataValidation>
  </dataValidations>
  <hyperlinks>
    <hyperlink ref="R47" r:id="rId1" xr:uid="{98D812C5-DFEE-4704-81C4-43EFD95E88DE}"/>
  </hyperlinks>
  <printOptions horizontalCentered="1"/>
  <pageMargins left="0" right="0" top="0.39370078740157483" bottom="0" header="0.11811023622047245" footer="0.19685039370078741"/>
  <pageSetup paperSize="9" scale="46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98EFD-2DB0-445E-9350-85004021C1CC}">
  <sheetPr>
    <pageSetUpPr fitToPage="1"/>
  </sheetPr>
  <dimension ref="A1:U58"/>
  <sheetViews>
    <sheetView showGridLines="0" zoomScale="80" zoomScaleNormal="80" workbookViewId="0">
      <pane xSplit="1" ySplit="17" topLeftCell="B26" activePane="bottomRight" state="frozen"/>
      <selection pane="topRight" activeCell="C23" sqref="C23:F23"/>
      <selection pane="bottomLeft" activeCell="C23" sqref="C23:F23"/>
      <selection pane="bottomRight" activeCell="Q30" sqref="Q30:S30"/>
    </sheetView>
  </sheetViews>
  <sheetFormatPr defaultColWidth="9.140625" defaultRowHeight="14.25"/>
  <cols>
    <col min="1" max="1" width="3.7109375" style="112" customWidth="1"/>
    <col min="2" max="2" width="4.28515625" style="142" customWidth="1"/>
    <col min="3" max="3" width="16.5703125" style="112" customWidth="1"/>
    <col min="4" max="4" width="17.85546875" style="112" customWidth="1"/>
    <col min="5" max="6" width="12.7109375" style="112" customWidth="1"/>
    <col min="7" max="7" width="1.7109375" style="112" customWidth="1"/>
    <col min="8" max="8" width="16.7109375" style="143" customWidth="1"/>
    <col min="9" max="10" width="4.140625" style="144" hidden="1" customWidth="1"/>
    <col min="11" max="11" width="1.7109375" style="112" hidden="1" customWidth="1"/>
    <col min="12" max="15" width="11.7109375" style="112" hidden="1" customWidth="1"/>
    <col min="16" max="16" width="1.7109375" style="112" customWidth="1"/>
    <col min="17" max="17" width="20.7109375" style="112" customWidth="1"/>
    <col min="18" max="18" width="10.7109375" style="112" customWidth="1"/>
    <col min="19" max="19" width="25.7109375" style="112" customWidth="1"/>
    <col min="20" max="20" width="3.7109375" style="112" customWidth="1"/>
    <col min="21" max="16384" width="9.140625" style="112"/>
  </cols>
  <sheetData>
    <row r="1" spans="1:21" s="104" customFormat="1" ht="39.950000000000003" customHeight="1">
      <c r="A1" s="101"/>
      <c r="B1" s="101"/>
      <c r="C1" s="101"/>
      <c r="D1" s="101"/>
      <c r="E1" s="101"/>
      <c r="F1" s="101"/>
      <c r="G1" s="101"/>
      <c r="H1" s="102"/>
      <c r="I1" s="103"/>
      <c r="J1" s="103"/>
      <c r="K1" s="101"/>
      <c r="L1" s="101"/>
      <c r="M1" s="101"/>
      <c r="N1" s="101"/>
      <c r="O1" s="101"/>
      <c r="P1" s="101"/>
      <c r="Q1" s="101"/>
      <c r="R1" s="101"/>
      <c r="S1" s="101"/>
      <c r="T1" s="101"/>
    </row>
    <row r="2" spans="1:21" s="104" customFormat="1" ht="39.950000000000003" customHeight="1">
      <c r="A2" s="101"/>
      <c r="B2" s="146" t="s">
        <v>189</v>
      </c>
      <c r="C2" s="149"/>
      <c r="D2" s="101"/>
      <c r="E2" s="101"/>
      <c r="F2" s="101"/>
      <c r="G2" s="101"/>
      <c r="H2" s="102"/>
      <c r="I2" s="103"/>
      <c r="J2" s="103"/>
      <c r="K2" s="101"/>
      <c r="L2" s="101"/>
      <c r="M2" s="105"/>
      <c r="N2" s="101"/>
      <c r="O2" s="101"/>
      <c r="P2" s="101"/>
      <c r="Q2" s="101"/>
      <c r="R2" s="101"/>
      <c r="S2" s="149"/>
      <c r="T2" s="101"/>
    </row>
    <row r="3" spans="1:21" s="104" customFormat="1" ht="9.9499999999999993" customHeight="1">
      <c r="A3" s="101"/>
      <c r="B3" s="101"/>
      <c r="C3" s="101"/>
      <c r="D3" s="101"/>
      <c r="E3" s="101"/>
      <c r="F3" s="101"/>
      <c r="G3" s="101"/>
      <c r="H3" s="102"/>
      <c r="I3" s="103"/>
      <c r="J3" s="103"/>
      <c r="K3" s="101"/>
      <c r="L3" s="101"/>
      <c r="M3" s="101"/>
      <c r="N3" s="101"/>
      <c r="O3" s="101"/>
      <c r="P3" s="101"/>
      <c r="Q3" s="101"/>
      <c r="R3" s="101"/>
      <c r="S3" s="101"/>
      <c r="T3" s="101"/>
    </row>
    <row r="4" spans="1:21" s="104" customFormat="1" ht="20.100000000000001" customHeight="1">
      <c r="A4" s="101"/>
      <c r="B4" s="106"/>
      <c r="C4" s="106"/>
      <c r="D4" s="106"/>
      <c r="E4" s="106"/>
      <c r="F4" s="106"/>
      <c r="G4" s="106"/>
      <c r="H4" s="107"/>
      <c r="I4" s="108"/>
      <c r="J4" s="108"/>
      <c r="K4" s="106"/>
      <c r="L4" s="106"/>
      <c r="M4" s="106"/>
      <c r="N4" s="106"/>
      <c r="O4" s="106"/>
      <c r="P4" s="106"/>
      <c r="Q4" s="106"/>
      <c r="R4" s="106"/>
      <c r="S4" s="106"/>
      <c r="T4" s="109"/>
    </row>
    <row r="5" spans="1:21" s="104" customFormat="1" ht="9.9499999999999993" customHeight="1">
      <c r="A5" s="101"/>
      <c r="B5" s="101"/>
      <c r="C5" s="101"/>
      <c r="D5" s="101"/>
      <c r="E5" s="101"/>
      <c r="F5" s="101"/>
      <c r="G5" s="101"/>
      <c r="H5" s="102"/>
      <c r="I5" s="103"/>
      <c r="J5" s="103"/>
      <c r="K5" s="101"/>
      <c r="L5" s="101"/>
      <c r="M5" s="101"/>
      <c r="N5" s="101"/>
      <c r="O5" s="101"/>
      <c r="P5" s="101"/>
      <c r="Q5" s="101"/>
      <c r="R5" s="101"/>
      <c r="S5" s="101"/>
      <c r="T5" s="101"/>
    </row>
    <row r="6" spans="1:21" ht="20.100000000000001" hidden="1" customHeight="1">
      <c r="A6" s="215"/>
      <c r="B6" s="363" t="s">
        <v>89</v>
      </c>
      <c r="C6" s="364"/>
      <c r="D6" s="375"/>
      <c r="E6" s="375"/>
      <c r="F6" s="376"/>
      <c r="G6" s="215"/>
      <c r="H6" s="363" t="s">
        <v>91</v>
      </c>
      <c r="I6" s="364"/>
      <c r="J6" s="364"/>
      <c r="K6" s="364"/>
      <c r="L6" s="364"/>
      <c r="M6" s="365" t="s">
        <v>190</v>
      </c>
      <c r="N6" s="365"/>
      <c r="O6" s="366"/>
      <c r="P6" s="62"/>
      <c r="Q6" s="377" t="s">
        <v>92</v>
      </c>
      <c r="R6" s="377"/>
      <c r="S6" s="377"/>
      <c r="T6" s="110"/>
      <c r="U6" s="111"/>
    </row>
    <row r="7" spans="1:21" ht="20.100000000000001" hidden="1" customHeight="1">
      <c r="A7" s="215"/>
      <c r="B7" s="363" t="s">
        <v>93</v>
      </c>
      <c r="C7" s="364"/>
      <c r="D7" s="375"/>
      <c r="E7" s="375"/>
      <c r="F7" s="376"/>
      <c r="G7" s="215"/>
      <c r="H7" s="363" t="s">
        <v>95</v>
      </c>
      <c r="I7" s="364"/>
      <c r="J7" s="364"/>
      <c r="K7" s="364"/>
      <c r="L7" s="364"/>
      <c r="M7" s="365"/>
      <c r="N7" s="365"/>
      <c r="O7" s="366"/>
      <c r="P7" s="62"/>
      <c r="Q7" s="378"/>
      <c r="R7" s="378"/>
      <c r="S7" s="378"/>
      <c r="T7" s="110"/>
      <c r="U7" s="113"/>
    </row>
    <row r="8" spans="1:21" ht="20.100000000000001" hidden="1" customHeight="1">
      <c r="A8" s="215"/>
      <c r="B8" s="363" t="s">
        <v>96</v>
      </c>
      <c r="C8" s="364"/>
      <c r="D8" s="375"/>
      <c r="E8" s="375"/>
      <c r="F8" s="376"/>
      <c r="G8" s="215"/>
      <c r="H8" s="363" t="s">
        <v>98</v>
      </c>
      <c r="I8" s="364"/>
      <c r="J8" s="364"/>
      <c r="K8" s="364"/>
      <c r="L8" s="364"/>
      <c r="M8" s="365"/>
      <c r="N8" s="365"/>
      <c r="O8" s="366"/>
      <c r="P8" s="62"/>
      <c r="Q8" s="378"/>
      <c r="R8" s="378"/>
      <c r="S8" s="378"/>
      <c r="T8" s="110"/>
      <c r="U8" s="113"/>
    </row>
    <row r="9" spans="1:21" ht="9.9499999999999993" hidden="1" customHeight="1">
      <c r="A9" s="215"/>
      <c r="B9" s="219"/>
      <c r="C9" s="63"/>
      <c r="D9" s="63"/>
      <c r="E9" s="215"/>
      <c r="F9" s="215"/>
      <c r="G9" s="215"/>
      <c r="H9" s="64"/>
      <c r="I9" s="220"/>
      <c r="J9" s="220"/>
      <c r="K9" s="215"/>
      <c r="L9" s="215"/>
      <c r="M9" s="215"/>
      <c r="N9" s="215"/>
      <c r="O9" s="215"/>
      <c r="P9" s="215"/>
      <c r="Q9" s="215"/>
      <c r="R9" s="215"/>
      <c r="S9" s="215"/>
      <c r="T9" s="215"/>
      <c r="U9" s="221"/>
    </row>
    <row r="10" spans="1:21" ht="20.100000000000001" hidden="1" customHeight="1">
      <c r="A10" s="215"/>
      <c r="B10" s="363" t="s">
        <v>99</v>
      </c>
      <c r="C10" s="364"/>
      <c r="D10" s="375"/>
      <c r="E10" s="375"/>
      <c r="F10" s="376"/>
      <c r="G10" s="215"/>
      <c r="H10" s="363" t="s">
        <v>101</v>
      </c>
      <c r="I10" s="364"/>
      <c r="J10" s="364"/>
      <c r="K10" s="364"/>
      <c r="L10" s="364"/>
      <c r="M10" s="365"/>
      <c r="N10" s="365"/>
      <c r="O10" s="366"/>
      <c r="P10" s="215"/>
      <c r="Q10" s="114" t="s">
        <v>103</v>
      </c>
      <c r="R10" s="115" t="s">
        <v>191</v>
      </c>
      <c r="S10" s="116" t="s">
        <v>192</v>
      </c>
      <c r="T10" s="110"/>
      <c r="U10" s="113"/>
    </row>
    <row r="11" spans="1:21" ht="20.100000000000001" hidden="1" customHeight="1">
      <c r="A11" s="215"/>
      <c r="B11" s="219"/>
      <c r="C11" s="63"/>
      <c r="D11" s="63"/>
      <c r="E11" s="215"/>
      <c r="F11" s="215"/>
      <c r="G11" s="215"/>
      <c r="H11" s="363" t="s">
        <v>106</v>
      </c>
      <c r="I11" s="364"/>
      <c r="J11" s="364"/>
      <c r="K11" s="364"/>
      <c r="L11" s="364"/>
      <c r="M11" s="365"/>
      <c r="N11" s="365"/>
      <c r="O11" s="366"/>
      <c r="P11" s="62"/>
      <c r="Q11" s="117" t="s">
        <v>108</v>
      </c>
      <c r="R11" s="118" t="s">
        <v>193</v>
      </c>
      <c r="S11" s="119" t="s">
        <v>192</v>
      </c>
      <c r="T11" s="110"/>
      <c r="U11" s="113"/>
    </row>
    <row r="12" spans="1:21" ht="20.100000000000001" hidden="1" customHeight="1">
      <c r="A12" s="215"/>
      <c r="B12" s="215"/>
      <c r="C12" s="215"/>
      <c r="D12" s="215"/>
      <c r="E12" s="65" t="s">
        <v>111</v>
      </c>
      <c r="F12" s="66" t="s">
        <v>112</v>
      </c>
      <c r="G12" s="215"/>
      <c r="H12" s="363" t="s">
        <v>113</v>
      </c>
      <c r="I12" s="364"/>
      <c r="J12" s="364"/>
      <c r="K12" s="364"/>
      <c r="L12" s="364"/>
      <c r="M12" s="365"/>
      <c r="N12" s="365"/>
      <c r="O12" s="366"/>
      <c r="P12" s="62"/>
      <c r="Q12" s="117" t="s">
        <v>115</v>
      </c>
      <c r="R12" s="118" t="s">
        <v>194</v>
      </c>
      <c r="S12" s="119" t="s">
        <v>192</v>
      </c>
      <c r="T12" s="110"/>
      <c r="U12" s="113"/>
    </row>
    <row r="13" spans="1:21" ht="20.100000000000001" hidden="1" customHeight="1">
      <c r="A13" s="215"/>
      <c r="B13" s="67"/>
      <c r="C13" s="68"/>
      <c r="D13" s="69" t="s">
        <v>195</v>
      </c>
      <c r="E13" s="70"/>
      <c r="F13" s="70"/>
      <c r="G13" s="215"/>
      <c r="H13" s="363" t="s">
        <v>119</v>
      </c>
      <c r="I13" s="364"/>
      <c r="J13" s="364"/>
      <c r="K13" s="364"/>
      <c r="L13" s="364"/>
      <c r="M13" s="365"/>
      <c r="N13" s="365"/>
      <c r="O13" s="366"/>
      <c r="P13" s="215"/>
      <c r="Q13" s="120" t="s">
        <v>121</v>
      </c>
      <c r="R13" s="121" t="s">
        <v>196</v>
      </c>
      <c r="S13" s="122" t="s">
        <v>192</v>
      </c>
      <c r="T13" s="215"/>
      <c r="U13" s="221"/>
    </row>
    <row r="14" spans="1:21" ht="9.9499999999999993" hidden="1" customHeight="1">
      <c r="A14" s="215"/>
      <c r="B14" s="219"/>
      <c r="C14" s="63"/>
      <c r="D14" s="63"/>
      <c r="E14" s="215"/>
      <c r="F14" s="215"/>
      <c r="G14" s="215"/>
      <c r="H14" s="64"/>
      <c r="I14" s="220"/>
      <c r="J14" s="220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21"/>
    </row>
    <row r="15" spans="1:21" ht="24.95" customHeight="1">
      <c r="A15" s="215"/>
      <c r="B15" s="350" t="s">
        <v>13</v>
      </c>
      <c r="C15" s="351"/>
      <c r="D15" s="351"/>
      <c r="E15" s="351"/>
      <c r="F15" s="351"/>
      <c r="G15" s="222"/>
      <c r="H15" s="356" t="s">
        <v>124</v>
      </c>
      <c r="I15" s="359" t="s">
        <v>125</v>
      </c>
      <c r="J15" s="359" t="s">
        <v>112</v>
      </c>
      <c r="K15" s="215"/>
      <c r="L15" s="361" t="s">
        <v>111</v>
      </c>
      <c r="M15" s="361"/>
      <c r="N15" s="361" t="s">
        <v>112</v>
      </c>
      <c r="O15" s="362"/>
      <c r="P15" s="71"/>
      <c r="Q15" s="367" t="s">
        <v>197</v>
      </c>
      <c r="R15" s="368"/>
      <c r="S15" s="368"/>
      <c r="T15" s="215"/>
      <c r="U15" s="221"/>
    </row>
    <row r="16" spans="1:21" ht="24.95" customHeight="1">
      <c r="A16" s="215"/>
      <c r="B16" s="352"/>
      <c r="C16" s="353"/>
      <c r="D16" s="353"/>
      <c r="E16" s="353"/>
      <c r="F16" s="353"/>
      <c r="G16" s="222"/>
      <c r="H16" s="357"/>
      <c r="I16" s="359"/>
      <c r="J16" s="359"/>
      <c r="K16" s="215"/>
      <c r="L16" s="373" t="s">
        <v>127</v>
      </c>
      <c r="M16" s="72" t="s">
        <v>128</v>
      </c>
      <c r="N16" s="373" t="s">
        <v>127</v>
      </c>
      <c r="O16" s="73" t="s">
        <v>128</v>
      </c>
      <c r="P16" s="71"/>
      <c r="Q16" s="369"/>
      <c r="R16" s="370"/>
      <c r="S16" s="370"/>
      <c r="T16" s="215"/>
      <c r="U16" s="221"/>
    </row>
    <row r="17" spans="1:20" ht="24.95" customHeight="1">
      <c r="A17" s="215"/>
      <c r="B17" s="354"/>
      <c r="C17" s="355"/>
      <c r="D17" s="355"/>
      <c r="E17" s="355"/>
      <c r="F17" s="355"/>
      <c r="G17" s="222"/>
      <c r="H17" s="358"/>
      <c r="I17" s="360"/>
      <c r="J17" s="360"/>
      <c r="K17" s="215"/>
      <c r="L17" s="374"/>
      <c r="M17" s="223" t="s">
        <v>129</v>
      </c>
      <c r="N17" s="374"/>
      <c r="O17" s="224" t="s">
        <v>129</v>
      </c>
      <c r="P17" s="71"/>
      <c r="Q17" s="371"/>
      <c r="R17" s="372"/>
      <c r="S17" s="372"/>
      <c r="T17" s="215"/>
    </row>
    <row r="18" spans="1:20" ht="9.9499999999999993" customHeight="1">
      <c r="A18" s="215"/>
      <c r="B18" s="219"/>
      <c r="C18" s="63"/>
      <c r="D18" s="63"/>
      <c r="E18" s="215"/>
      <c r="F18" s="215"/>
      <c r="G18" s="215"/>
      <c r="H18" s="64"/>
      <c r="I18" s="220"/>
      <c r="J18" s="220"/>
      <c r="K18" s="215"/>
      <c r="L18" s="215"/>
      <c r="M18" s="215"/>
      <c r="N18" s="215"/>
      <c r="O18" s="215"/>
      <c r="P18" s="215"/>
      <c r="Q18" s="215"/>
      <c r="R18" s="215"/>
      <c r="S18" s="215"/>
      <c r="T18" s="215"/>
    </row>
    <row r="19" spans="1:20" ht="18" customHeight="1">
      <c r="A19" s="215"/>
      <c r="B19" s="225"/>
      <c r="C19" s="341" t="s">
        <v>130</v>
      </c>
      <c r="D19" s="342"/>
      <c r="E19" s="342"/>
      <c r="F19" s="343"/>
      <c r="G19" s="226"/>
      <c r="H19" s="74"/>
      <c r="I19" s="227"/>
      <c r="J19" s="227"/>
      <c r="K19" s="226"/>
      <c r="L19" s="74"/>
      <c r="M19" s="75"/>
      <c r="N19" s="74"/>
      <c r="O19" s="75"/>
      <c r="P19" s="76"/>
      <c r="Q19" s="77"/>
      <c r="R19" s="77"/>
      <c r="S19" s="77"/>
      <c r="T19" s="215"/>
    </row>
    <row r="20" spans="1:20" ht="39.950000000000003" customHeight="1">
      <c r="A20" s="215"/>
      <c r="B20" s="228">
        <v>1</v>
      </c>
      <c r="C20" s="258" t="s">
        <v>198</v>
      </c>
      <c r="D20" s="259"/>
      <c r="E20" s="259"/>
      <c r="F20" s="260"/>
      <c r="G20" s="229"/>
      <c r="H20" s="78">
        <v>6</v>
      </c>
      <c r="I20" s="220"/>
      <c r="J20" s="220"/>
      <c r="K20" s="220"/>
      <c r="L20" s="79">
        <f>E13</f>
        <v>0</v>
      </c>
      <c r="M20" s="80" t="str">
        <f>IF(L20=0,"",IF(L20&gt;=H20,"Yes","No"))</f>
        <v/>
      </c>
      <c r="N20" s="79">
        <f>F13</f>
        <v>0</v>
      </c>
      <c r="O20" s="80" t="str">
        <f>IF(N20=0,"",IF(AND(N20&gt;=H20,N20&gt;0),"Yes","No"))</f>
        <v/>
      </c>
      <c r="P20" s="81"/>
      <c r="Q20" s="344" t="s">
        <v>199</v>
      </c>
      <c r="R20" s="345"/>
      <c r="S20" s="346"/>
      <c r="T20" s="215"/>
    </row>
    <row r="21" spans="1:20" ht="18" customHeight="1">
      <c r="A21" s="215"/>
      <c r="B21" s="225"/>
      <c r="C21" s="341" t="s">
        <v>132</v>
      </c>
      <c r="D21" s="342"/>
      <c r="E21" s="342"/>
      <c r="F21" s="343"/>
      <c r="G21" s="226"/>
      <c r="H21" s="82"/>
      <c r="I21" s="227"/>
      <c r="J21" s="227"/>
      <c r="K21" s="226"/>
      <c r="L21" s="82"/>
      <c r="M21" s="83"/>
      <c r="N21" s="82"/>
      <c r="O21" s="83"/>
      <c r="P21" s="76"/>
      <c r="Q21" s="123"/>
      <c r="R21" s="123"/>
      <c r="S21" s="123"/>
      <c r="T21" s="215"/>
    </row>
    <row r="22" spans="1:20" ht="39.950000000000003" customHeight="1">
      <c r="A22" s="215"/>
      <c r="B22" s="228">
        <v>2</v>
      </c>
      <c r="C22" s="258" t="s">
        <v>200</v>
      </c>
      <c r="D22" s="259"/>
      <c r="E22" s="259"/>
      <c r="F22" s="260"/>
      <c r="G22" s="226"/>
      <c r="H22" s="78" t="s">
        <v>129</v>
      </c>
      <c r="I22" s="227"/>
      <c r="J22" s="227"/>
      <c r="K22" s="226"/>
      <c r="L22" s="84"/>
      <c r="M22" s="80" t="str">
        <f>IF(ISBLANK(L22),"",IF(LOWER(LEFT(L22,1))="y","Yes","No"))</f>
        <v/>
      </c>
      <c r="N22" s="84"/>
      <c r="O22" s="80" t="str">
        <f>IF(ISBLANK(N22),"",IF(LOWER(LEFT(N22,1))="y","Yes","No"))</f>
        <v/>
      </c>
      <c r="P22" s="81"/>
      <c r="Q22" s="344" t="s">
        <v>199</v>
      </c>
      <c r="R22" s="345"/>
      <c r="S22" s="346"/>
      <c r="T22" s="215"/>
    </row>
    <row r="23" spans="1:20" ht="18" customHeight="1">
      <c r="A23" s="215"/>
      <c r="B23" s="225"/>
      <c r="C23" s="341" t="s">
        <v>201</v>
      </c>
      <c r="D23" s="342"/>
      <c r="E23" s="342"/>
      <c r="F23" s="343"/>
      <c r="G23" s="226"/>
      <c r="H23" s="82"/>
      <c r="I23" s="227"/>
      <c r="J23" s="227"/>
      <c r="K23" s="226"/>
      <c r="L23" s="82"/>
      <c r="M23" s="83"/>
      <c r="N23" s="82"/>
      <c r="O23" s="83"/>
      <c r="P23" s="76"/>
      <c r="Q23" s="123"/>
      <c r="R23" s="123"/>
      <c r="S23" s="123"/>
      <c r="T23" s="215"/>
    </row>
    <row r="24" spans="1:20" ht="39.950000000000003" customHeight="1">
      <c r="A24" s="215"/>
      <c r="B24" s="228">
        <v>5</v>
      </c>
      <c r="C24" s="258" t="s">
        <v>202</v>
      </c>
      <c r="D24" s="259"/>
      <c r="E24" s="259"/>
      <c r="F24" s="260"/>
      <c r="G24" s="213"/>
      <c r="H24" s="85">
        <v>0.65</v>
      </c>
      <c r="I24" s="227"/>
      <c r="J24" s="227"/>
      <c r="K24" s="213"/>
      <c r="L24" s="86"/>
      <c r="M24" s="80" t="str">
        <f>IF(ISBLANK(L24),"",IF(AND(L24&gt;=H24,L24&gt;=0),"Yes","No"))</f>
        <v/>
      </c>
      <c r="N24" s="86"/>
      <c r="O24" s="80" t="str">
        <f>IF(ISBLANK(N24),"",IF(AND(N24&gt;=H24,N24&gt;=0),"Yes","No"))</f>
        <v/>
      </c>
      <c r="P24" s="81"/>
      <c r="Q24" s="344" t="s">
        <v>199</v>
      </c>
      <c r="R24" s="345"/>
      <c r="S24" s="346"/>
      <c r="T24" s="215"/>
    </row>
    <row r="25" spans="1:20" ht="18" customHeight="1">
      <c r="A25" s="215"/>
      <c r="B25" s="225"/>
      <c r="C25" s="341" t="s">
        <v>138</v>
      </c>
      <c r="D25" s="342"/>
      <c r="E25" s="342"/>
      <c r="F25" s="343"/>
      <c r="G25" s="226"/>
      <c r="H25" s="82"/>
      <c r="I25" s="227"/>
      <c r="J25" s="227"/>
      <c r="K25" s="226"/>
      <c r="L25" s="82"/>
      <c r="M25" s="83"/>
      <c r="N25" s="82"/>
      <c r="O25" s="83"/>
      <c r="P25" s="76"/>
      <c r="Q25" s="123"/>
      <c r="R25" s="123"/>
      <c r="S25" s="123"/>
      <c r="T25" s="215"/>
    </row>
    <row r="26" spans="1:20" ht="39.950000000000003" customHeight="1">
      <c r="A26" s="215"/>
      <c r="B26" s="228">
        <v>3</v>
      </c>
      <c r="C26" s="258" t="s">
        <v>203</v>
      </c>
      <c r="D26" s="259"/>
      <c r="E26" s="259"/>
      <c r="F26" s="260"/>
      <c r="G26" s="229"/>
      <c r="H26" s="78">
        <v>4</v>
      </c>
      <c r="I26" s="220"/>
      <c r="J26" s="220"/>
      <c r="K26" s="220"/>
      <c r="L26" s="87"/>
      <c r="M26" s="80" t="str">
        <f>IF(ISBLANK(L26),"",IF(AND(L26&gt;=H26,L26&gt;0),"Yes","No"))</f>
        <v/>
      </c>
      <c r="N26" s="87"/>
      <c r="O26" s="80" t="str">
        <f>IF(ISBLANK(N26),"",IF(AND(N26&gt;=L26,N26&gt;0),"Yes","No"))</f>
        <v/>
      </c>
      <c r="P26" s="81"/>
      <c r="Q26" s="344" t="s">
        <v>199</v>
      </c>
      <c r="R26" s="345"/>
      <c r="S26" s="346"/>
      <c r="T26" s="215"/>
    </row>
    <row r="27" spans="1:20" ht="18" customHeight="1">
      <c r="A27" s="215"/>
      <c r="B27" s="225"/>
      <c r="C27" s="341" t="s">
        <v>140</v>
      </c>
      <c r="D27" s="342"/>
      <c r="E27" s="342"/>
      <c r="F27" s="343"/>
      <c r="G27" s="215"/>
      <c r="H27" s="74"/>
      <c r="I27" s="220"/>
      <c r="J27" s="220"/>
      <c r="K27" s="215"/>
      <c r="L27" s="74"/>
      <c r="M27" s="75"/>
      <c r="N27" s="74"/>
      <c r="O27" s="75"/>
      <c r="P27" s="215"/>
      <c r="Q27" s="215"/>
      <c r="R27" s="215"/>
      <c r="S27" s="215"/>
      <c r="T27" s="215"/>
    </row>
    <row r="28" spans="1:20" ht="39.950000000000003" customHeight="1">
      <c r="A28" s="215"/>
      <c r="B28" s="228">
        <v>4</v>
      </c>
      <c r="C28" s="258" t="s">
        <v>204</v>
      </c>
      <c r="D28" s="259"/>
      <c r="E28" s="259"/>
      <c r="F28" s="260"/>
      <c r="G28" s="226"/>
      <c r="H28" s="78" t="s">
        <v>129</v>
      </c>
      <c r="I28" s="227"/>
      <c r="J28" s="227"/>
      <c r="K28" s="226"/>
      <c r="L28" s="84"/>
      <c r="M28" s="80" t="str">
        <f>IF(ISBLANK(L28),"",IF(LOWER(LEFT(L28,1))="y","Yes","No"))</f>
        <v/>
      </c>
      <c r="N28" s="84"/>
      <c r="O28" s="80" t="str">
        <f>IF(ISBLANK(N28),"",IF(LOWER(LEFT(N28,1))="y","Yes","No"))</f>
        <v/>
      </c>
      <c r="P28" s="76"/>
      <c r="Q28" s="344" t="s">
        <v>199</v>
      </c>
      <c r="R28" s="345"/>
      <c r="S28" s="346"/>
      <c r="T28" s="215"/>
    </row>
    <row r="29" spans="1:20" ht="18" customHeight="1">
      <c r="A29" s="215"/>
      <c r="B29" s="225"/>
      <c r="C29" s="347" t="s">
        <v>205</v>
      </c>
      <c r="D29" s="348"/>
      <c r="E29" s="348"/>
      <c r="F29" s="349"/>
      <c r="G29" s="226"/>
      <c r="H29" s="82"/>
      <c r="I29" s="227"/>
      <c r="J29" s="227"/>
      <c r="K29" s="226"/>
      <c r="L29" s="82"/>
      <c r="M29" s="83"/>
      <c r="N29" s="82"/>
      <c r="O29" s="83"/>
      <c r="P29" s="76"/>
      <c r="Q29" s="123"/>
      <c r="R29" s="123"/>
      <c r="S29" s="123"/>
      <c r="T29" s="215"/>
    </row>
    <row r="30" spans="1:20" ht="39.950000000000003" customHeight="1">
      <c r="A30" s="215"/>
      <c r="B30" s="228">
        <v>6</v>
      </c>
      <c r="C30" s="277" t="s">
        <v>206</v>
      </c>
      <c r="D30" s="278"/>
      <c r="E30" s="278"/>
      <c r="F30" s="279"/>
      <c r="G30" s="226"/>
      <c r="H30" s="78" t="s">
        <v>129</v>
      </c>
      <c r="I30" s="227"/>
      <c r="J30" s="227"/>
      <c r="K30" s="226"/>
      <c r="L30" s="84"/>
      <c r="M30" s="80" t="str">
        <f>IF(ISBLANK(L30),"",IF(LOWER(LEFT(L30,1))="y","Yes","No"))</f>
        <v/>
      </c>
      <c r="N30" s="84"/>
      <c r="O30" s="80" t="str">
        <f>IF(ISBLANK(N30),"",IF(LOWER(LEFT(N30,1))="y","Yes","No"))</f>
        <v/>
      </c>
      <c r="P30" s="81"/>
      <c r="Q30" s="344" t="s">
        <v>207</v>
      </c>
      <c r="R30" s="345"/>
      <c r="S30" s="346"/>
      <c r="T30" s="215"/>
    </row>
    <row r="31" spans="1:20" ht="18" customHeight="1">
      <c r="A31" s="215"/>
      <c r="B31" s="225"/>
      <c r="C31" s="341" t="s">
        <v>144</v>
      </c>
      <c r="D31" s="342"/>
      <c r="E31" s="342"/>
      <c r="F31" s="343"/>
      <c r="G31" s="226"/>
      <c r="H31" s="82"/>
      <c r="I31" s="227"/>
      <c r="J31" s="227"/>
      <c r="K31" s="226"/>
      <c r="L31" s="82"/>
      <c r="M31" s="83"/>
      <c r="N31" s="82"/>
      <c r="O31" s="83"/>
      <c r="P31" s="76"/>
      <c r="Q31" s="123"/>
      <c r="R31" s="123"/>
      <c r="S31" s="123"/>
      <c r="T31" s="215"/>
    </row>
    <row r="32" spans="1:20" ht="39.950000000000003" customHeight="1">
      <c r="A32" s="215"/>
      <c r="B32" s="228">
        <v>7</v>
      </c>
      <c r="C32" s="258" t="s">
        <v>208</v>
      </c>
      <c r="D32" s="259"/>
      <c r="E32" s="259"/>
      <c r="F32" s="260"/>
      <c r="G32" s="229"/>
      <c r="H32" s="78" t="s">
        <v>129</v>
      </c>
      <c r="I32" s="227"/>
      <c r="J32" s="227"/>
      <c r="K32" s="226"/>
      <c r="L32" s="84"/>
      <c r="M32" s="80" t="str">
        <f>IF(ISBLANK(L32),"",IF(LOWER(LEFT(L32,1))="y","Yes","No"))</f>
        <v/>
      </c>
      <c r="N32" s="84"/>
      <c r="O32" s="80" t="str">
        <f>IF(ISBLANK(N32),"",IF(LOWER(LEFT(N32,1))="y","Yes","No"))</f>
        <v/>
      </c>
      <c r="P32" s="81"/>
      <c r="Q32" s="344" t="s">
        <v>199</v>
      </c>
      <c r="R32" s="345"/>
      <c r="S32" s="346"/>
      <c r="T32" s="215"/>
    </row>
    <row r="33" spans="1:20" ht="18" customHeight="1">
      <c r="A33" s="215"/>
      <c r="B33" s="225"/>
      <c r="C33" s="341" t="s">
        <v>209</v>
      </c>
      <c r="D33" s="342"/>
      <c r="E33" s="342"/>
      <c r="F33" s="343"/>
      <c r="G33" s="226"/>
      <c r="H33" s="82"/>
      <c r="I33" s="227"/>
      <c r="J33" s="227"/>
      <c r="K33" s="226"/>
      <c r="L33" s="82"/>
      <c r="M33" s="83"/>
      <c r="N33" s="82"/>
      <c r="O33" s="83"/>
      <c r="P33" s="76"/>
      <c r="Q33" s="123"/>
      <c r="R33" s="123"/>
      <c r="S33" s="123"/>
      <c r="T33" s="215"/>
    </row>
    <row r="34" spans="1:20" ht="39.950000000000003" customHeight="1">
      <c r="A34" s="215"/>
      <c r="B34" s="228">
        <v>8</v>
      </c>
      <c r="C34" s="258" t="s">
        <v>210</v>
      </c>
      <c r="D34" s="259"/>
      <c r="E34" s="259"/>
      <c r="F34" s="260"/>
      <c r="G34" s="229"/>
      <c r="H34" s="78" t="s">
        <v>129</v>
      </c>
      <c r="I34" s="227"/>
      <c r="J34" s="227"/>
      <c r="K34" s="226"/>
      <c r="L34" s="84"/>
      <c r="M34" s="80" t="str">
        <f>IF(ISBLANK(L34),"",IF(LOWER(LEFT(L34,1))="y","Yes","No"))</f>
        <v/>
      </c>
      <c r="N34" s="84"/>
      <c r="O34" s="80" t="str">
        <f>IF(ISBLANK(N34),"",IF(LOWER(LEFT(N34,1))="y","Yes","No"))</f>
        <v/>
      </c>
      <c r="P34" s="81"/>
      <c r="Q34" s="344" t="s">
        <v>211</v>
      </c>
      <c r="R34" s="345"/>
      <c r="S34" s="346"/>
      <c r="T34" s="215"/>
    </row>
    <row r="35" spans="1:20" ht="18" customHeight="1">
      <c r="A35" s="215"/>
      <c r="B35" s="225"/>
      <c r="C35" s="341" t="s">
        <v>148</v>
      </c>
      <c r="D35" s="342"/>
      <c r="E35" s="342"/>
      <c r="F35" s="343"/>
      <c r="G35" s="226"/>
      <c r="H35" s="82"/>
      <c r="I35" s="227"/>
      <c r="J35" s="227"/>
      <c r="K35" s="226"/>
      <c r="L35" s="82"/>
      <c r="M35" s="83"/>
      <c r="N35" s="82"/>
      <c r="O35" s="83"/>
      <c r="P35" s="76"/>
      <c r="Q35" s="123"/>
      <c r="R35" s="123"/>
      <c r="S35" s="123"/>
      <c r="T35" s="215"/>
    </row>
    <row r="36" spans="1:20" ht="39.950000000000003" customHeight="1">
      <c r="A36" s="215"/>
      <c r="B36" s="228">
        <v>9</v>
      </c>
      <c r="C36" s="258" t="s">
        <v>149</v>
      </c>
      <c r="D36" s="259"/>
      <c r="E36" s="259"/>
      <c r="F36" s="260"/>
      <c r="G36" s="229"/>
      <c r="H36" s="78" t="s">
        <v>129</v>
      </c>
      <c r="I36" s="227"/>
      <c r="J36" s="227"/>
      <c r="K36" s="226"/>
      <c r="L36" s="84"/>
      <c r="M36" s="80" t="str">
        <f>IF(ISBLANK(L36),"",IF(LOWER(LEFT(L36,1))="y","Yes","No"))</f>
        <v/>
      </c>
      <c r="N36" s="84"/>
      <c r="O36" s="80" t="str">
        <f>IF(ISBLANK(N36),"",IF(LOWER(LEFT(N36,1))="y","Yes","No"))</f>
        <v/>
      </c>
      <c r="P36" s="81"/>
      <c r="Q36" s="344" t="s">
        <v>199</v>
      </c>
      <c r="R36" s="345"/>
      <c r="S36" s="346"/>
      <c r="T36" s="215"/>
    </row>
    <row r="37" spans="1:20" ht="18" customHeight="1">
      <c r="A37" s="215"/>
      <c r="B37" s="225"/>
      <c r="C37" s="341" t="s">
        <v>212</v>
      </c>
      <c r="D37" s="342"/>
      <c r="E37" s="342"/>
      <c r="F37" s="343"/>
      <c r="G37" s="226"/>
      <c r="H37" s="82"/>
      <c r="I37" s="227"/>
      <c r="J37" s="227"/>
      <c r="K37" s="226"/>
      <c r="L37" s="82"/>
      <c r="M37" s="83"/>
      <c r="N37" s="82"/>
      <c r="O37" s="83"/>
      <c r="P37" s="76"/>
      <c r="Q37" s="123"/>
      <c r="R37" s="123"/>
      <c r="S37" s="123"/>
      <c r="T37" s="215"/>
    </row>
    <row r="38" spans="1:20" ht="39.950000000000003" customHeight="1">
      <c r="A38" s="215"/>
      <c r="B38" s="228">
        <v>10</v>
      </c>
      <c r="C38" s="258" t="s">
        <v>213</v>
      </c>
      <c r="D38" s="259"/>
      <c r="E38" s="259"/>
      <c r="F38" s="260"/>
      <c r="G38" s="229"/>
      <c r="H38" s="78" t="s">
        <v>129</v>
      </c>
      <c r="I38" s="227"/>
      <c r="J38" s="227"/>
      <c r="K38" s="226"/>
      <c r="L38" s="84"/>
      <c r="M38" s="80" t="str">
        <f>IF(ISBLANK(L38),"",IF(LOWER(LEFT(L38,1))="y","Yes","No"))</f>
        <v/>
      </c>
      <c r="N38" s="84"/>
      <c r="O38" s="80" t="str">
        <f>IF(ISBLANK(N38),"",IF(LOWER(LEFT(N38,1))="y","Yes","No"))</f>
        <v/>
      </c>
      <c r="P38" s="81"/>
      <c r="Q38" s="344" t="s">
        <v>214</v>
      </c>
      <c r="R38" s="345"/>
      <c r="S38" s="346"/>
      <c r="T38" s="215"/>
    </row>
    <row r="39" spans="1:20" ht="18" customHeight="1">
      <c r="A39" s="215"/>
      <c r="B39" s="225"/>
      <c r="C39" s="341" t="s">
        <v>152</v>
      </c>
      <c r="D39" s="342"/>
      <c r="E39" s="342"/>
      <c r="F39" s="343"/>
      <c r="G39" s="226"/>
      <c r="H39" s="82"/>
      <c r="I39" s="227"/>
      <c r="J39" s="227"/>
      <c r="K39" s="226"/>
      <c r="L39" s="82"/>
      <c r="M39" s="83"/>
      <c r="N39" s="82"/>
      <c r="O39" s="83"/>
      <c r="P39" s="76"/>
      <c r="Q39" s="123"/>
      <c r="R39" s="123"/>
      <c r="S39" s="123"/>
      <c r="T39" s="215"/>
    </row>
    <row r="40" spans="1:20" ht="39.950000000000003" customHeight="1">
      <c r="A40" s="215"/>
      <c r="B40" s="228">
        <v>11</v>
      </c>
      <c r="C40" s="258" t="s">
        <v>215</v>
      </c>
      <c r="D40" s="259"/>
      <c r="E40" s="259"/>
      <c r="F40" s="260"/>
      <c r="G40" s="229"/>
      <c r="H40" s="78">
        <v>2</v>
      </c>
      <c r="I40" s="220"/>
      <c r="J40" s="220"/>
      <c r="K40" s="220"/>
      <c r="L40" s="87"/>
      <c r="M40" s="80" t="str">
        <f>IF(ISBLANK(L40),"",IF(AND(L40&gt;=H40,L40&gt;0),"Yes","No"))</f>
        <v/>
      </c>
      <c r="N40" s="87"/>
      <c r="O40" s="80" t="str">
        <f>IF(ISBLANK(N40),"",IF(AND(N40&gt;=L40,N40&gt;0),"Yes","No"))</f>
        <v/>
      </c>
      <c r="P40" s="81"/>
      <c r="Q40" s="344" t="s">
        <v>199</v>
      </c>
      <c r="R40" s="345"/>
      <c r="S40" s="346"/>
      <c r="T40" s="215"/>
    </row>
    <row r="41" spans="1:20" ht="18" customHeight="1">
      <c r="A41" s="215"/>
      <c r="B41" s="225"/>
      <c r="C41" s="341" t="s">
        <v>154</v>
      </c>
      <c r="D41" s="342"/>
      <c r="E41" s="342"/>
      <c r="F41" s="343"/>
      <c r="G41" s="226"/>
      <c r="H41" s="82"/>
      <c r="I41" s="227"/>
      <c r="J41" s="227"/>
      <c r="K41" s="226"/>
      <c r="L41" s="82"/>
      <c r="M41" s="83"/>
      <c r="N41" s="82"/>
      <c r="O41" s="83"/>
      <c r="P41" s="76"/>
      <c r="Q41" s="123"/>
      <c r="R41" s="123"/>
      <c r="S41" s="123"/>
      <c r="T41" s="215"/>
    </row>
    <row r="42" spans="1:20" ht="39.950000000000003" customHeight="1">
      <c r="A42" s="215"/>
      <c r="B42" s="228">
        <v>12</v>
      </c>
      <c r="C42" s="258" t="s">
        <v>216</v>
      </c>
      <c r="D42" s="259"/>
      <c r="E42" s="259"/>
      <c r="F42" s="260"/>
      <c r="G42" s="229"/>
      <c r="H42" s="78">
        <v>1</v>
      </c>
      <c r="I42" s="220"/>
      <c r="J42" s="220"/>
      <c r="K42" s="220"/>
      <c r="L42" s="87"/>
      <c r="M42" s="80" t="str">
        <f>IF(ISBLANK(L42),"",IF(AND(L42&gt;=H42,L42&gt;0),"Yes","No"))</f>
        <v/>
      </c>
      <c r="N42" s="87"/>
      <c r="O42" s="80" t="str">
        <f>IF(ISBLANK(N42),"",IF(AND(N42&gt;=L42,N42&gt;0),"Yes","No"))</f>
        <v/>
      </c>
      <c r="P42" s="81"/>
      <c r="Q42" s="344" t="s">
        <v>199</v>
      </c>
      <c r="R42" s="345"/>
      <c r="S42" s="346"/>
      <c r="T42" s="215"/>
    </row>
    <row r="43" spans="1:20" ht="18" customHeight="1">
      <c r="A43" s="215"/>
      <c r="B43" s="225"/>
      <c r="C43" s="341" t="s">
        <v>156</v>
      </c>
      <c r="D43" s="342"/>
      <c r="E43" s="342"/>
      <c r="F43" s="343"/>
      <c r="G43" s="226"/>
      <c r="H43" s="82"/>
      <c r="I43" s="227"/>
      <c r="J43" s="227"/>
      <c r="K43" s="226"/>
      <c r="L43" s="82"/>
      <c r="M43" s="83"/>
      <c r="N43" s="82"/>
      <c r="O43" s="83"/>
      <c r="P43" s="76"/>
      <c r="Q43" s="123"/>
      <c r="R43" s="123"/>
      <c r="S43" s="123"/>
      <c r="T43" s="215"/>
    </row>
    <row r="44" spans="1:20" ht="39.950000000000003" customHeight="1">
      <c r="A44" s="215"/>
      <c r="B44" s="228">
        <v>13</v>
      </c>
      <c r="C44" s="258" t="s">
        <v>217</v>
      </c>
      <c r="D44" s="259"/>
      <c r="E44" s="259"/>
      <c r="F44" s="260"/>
      <c r="G44" s="229"/>
      <c r="H44" s="78">
        <v>1</v>
      </c>
      <c r="I44" s="220"/>
      <c r="J44" s="220"/>
      <c r="K44" s="220"/>
      <c r="L44" s="87"/>
      <c r="M44" s="80" t="str">
        <f>IF(ISBLANK(L44),"",IF(AND(L44&gt;=H44,L44&gt;0),"Yes","No"))</f>
        <v/>
      </c>
      <c r="N44" s="87"/>
      <c r="O44" s="80" t="str">
        <f>IF(ISBLANK(N44),"",IF(AND(N44&gt;=L44,N44&gt;0),"Yes","No"))</f>
        <v/>
      </c>
      <c r="P44" s="81"/>
      <c r="Q44" s="344" t="s">
        <v>199</v>
      </c>
      <c r="R44" s="345"/>
      <c r="S44" s="346"/>
      <c r="T44" s="215"/>
    </row>
    <row r="45" spans="1:20" ht="18" customHeight="1">
      <c r="A45" s="215"/>
      <c r="B45" s="225"/>
      <c r="C45" s="341" t="s">
        <v>218</v>
      </c>
      <c r="D45" s="342"/>
      <c r="E45" s="342"/>
      <c r="F45" s="343"/>
      <c r="G45" s="226"/>
      <c r="H45" s="82"/>
      <c r="I45" s="227"/>
      <c r="J45" s="227"/>
      <c r="K45" s="226"/>
      <c r="L45" s="82"/>
      <c r="M45" s="83"/>
      <c r="N45" s="82"/>
      <c r="O45" s="83"/>
      <c r="P45" s="76"/>
      <c r="Q45" s="123"/>
      <c r="R45" s="123"/>
      <c r="S45" s="123"/>
      <c r="T45" s="215"/>
    </row>
    <row r="46" spans="1:20" ht="39.950000000000003" customHeight="1">
      <c r="A46" s="215"/>
      <c r="B46" s="228">
        <v>14</v>
      </c>
      <c r="C46" s="258" t="s">
        <v>219</v>
      </c>
      <c r="D46" s="259"/>
      <c r="E46" s="259"/>
      <c r="F46" s="260"/>
      <c r="G46" s="229"/>
      <c r="H46" s="78">
        <v>25</v>
      </c>
      <c r="I46" s="220"/>
      <c r="J46" s="220"/>
      <c r="K46" s="220"/>
      <c r="L46" s="87"/>
      <c r="M46" s="80" t="str">
        <f>IF(ISBLANK(L46),"",IF(AND(L46&gt;=H46,L46&gt;0),"Yes","No"))</f>
        <v/>
      </c>
      <c r="N46" s="87"/>
      <c r="O46" s="80" t="str">
        <f>IF(ISBLANK(N46),"",IF(AND(N46&gt;=H46,N46&gt;0),"Yes","No"))</f>
        <v/>
      </c>
      <c r="P46" s="81"/>
      <c r="Q46" s="344" t="s">
        <v>199</v>
      </c>
      <c r="R46" s="345"/>
      <c r="S46" s="346"/>
      <c r="T46" s="215"/>
    </row>
    <row r="47" spans="1:20" ht="18" customHeight="1">
      <c r="A47" s="215"/>
      <c r="B47" s="225"/>
      <c r="C47" s="341" t="s">
        <v>220</v>
      </c>
      <c r="D47" s="342"/>
      <c r="E47" s="342"/>
      <c r="F47" s="343"/>
      <c r="G47" s="226"/>
      <c r="H47" s="82"/>
      <c r="I47" s="227"/>
      <c r="J47" s="227"/>
      <c r="K47" s="226"/>
      <c r="L47" s="82"/>
      <c r="M47" s="83"/>
      <c r="N47" s="82"/>
      <c r="O47" s="83"/>
      <c r="P47" s="76"/>
      <c r="Q47" s="123"/>
      <c r="R47" s="123"/>
      <c r="S47" s="123"/>
      <c r="T47" s="215"/>
    </row>
    <row r="48" spans="1:20" ht="39.950000000000003" customHeight="1">
      <c r="A48" s="215"/>
      <c r="B48" s="228">
        <v>15</v>
      </c>
      <c r="C48" s="258" t="s">
        <v>221</v>
      </c>
      <c r="D48" s="259"/>
      <c r="E48" s="259"/>
      <c r="F48" s="260"/>
      <c r="G48" s="229"/>
      <c r="H48" s="88">
        <v>0.5</v>
      </c>
      <c r="I48" s="78">
        <f>IF(ISBLANK(E13),,ROUND(E13*H48,0))</f>
        <v>0</v>
      </c>
      <c r="J48" s="78">
        <f>IF(ISBLANK(F13),,ROUND(F13*H48,0))</f>
        <v>0</v>
      </c>
      <c r="K48" s="229"/>
      <c r="L48" s="89"/>
      <c r="M48" s="80" t="str">
        <f>IF(ISBLANK(L48),"",IF(ISBLANK(E13),"",IF(AND(L48&gt;=I48,L48&gt;0),"Yes","No")))</f>
        <v/>
      </c>
      <c r="N48" s="89"/>
      <c r="O48" s="80" t="str">
        <f>IF(ISBLANK(N48),"",IF(ISBLANK(F13),"",IF(AND(N48&gt;=J48,N48&gt;0),"Yes","No")))</f>
        <v/>
      </c>
      <c r="P48" s="81"/>
      <c r="Q48" s="344" t="s">
        <v>222</v>
      </c>
      <c r="R48" s="345"/>
      <c r="S48" s="346"/>
      <c r="T48" s="215"/>
    </row>
    <row r="49" spans="1:20" ht="15" customHeight="1">
      <c r="A49" s="215"/>
      <c r="B49" s="230"/>
      <c r="C49" s="215"/>
      <c r="D49" s="215"/>
      <c r="E49" s="215"/>
      <c r="F49" s="215"/>
      <c r="G49" s="226"/>
      <c r="H49" s="124"/>
      <c r="I49" s="227"/>
      <c r="J49" s="227"/>
      <c r="K49" s="226"/>
      <c r="L49" s="82"/>
      <c r="M49" s="125"/>
      <c r="N49" s="82"/>
      <c r="O49" s="125"/>
      <c r="P49" s="76"/>
      <c r="Q49" s="126"/>
      <c r="R49" s="126"/>
      <c r="S49" s="126"/>
      <c r="T49" s="215"/>
    </row>
    <row r="50" spans="1:20" s="132" customFormat="1" ht="35.1" customHeight="1">
      <c r="A50" s="127"/>
      <c r="B50" s="337" t="s">
        <v>163</v>
      </c>
      <c r="C50" s="338"/>
      <c r="D50" s="338"/>
      <c r="E50" s="338"/>
      <c r="F50" s="128"/>
      <c r="G50" s="129"/>
      <c r="H50" s="128"/>
      <c r="I50" s="220"/>
      <c r="J50" s="220"/>
      <c r="K50" s="220"/>
      <c r="L50" s="130" t="str">
        <f>IF(AND(L28&amp;L24&amp;L30&amp;L32&amp;L34&amp;L36&amp;L38&amp;L40&amp;L42&amp;L22&amp;L26&amp;L44&amp;L46&amp;L48="",L20&lt;1),"",$M$50)</f>
        <v/>
      </c>
      <c r="M50" s="131">
        <f>COUNTIF($M$20:$M$48,"Yes")</f>
        <v>0</v>
      </c>
      <c r="N50" s="130" t="str">
        <f>IF(AND(N22&amp;N26&amp;N28&amp;N24&amp;N30&amp;N32&amp;N34&amp;N36&amp;N38&amp;N40&amp;N42&amp;N44&amp;N46&amp;N48="",N20&lt;1),"",$O$50)</f>
        <v/>
      </c>
      <c r="O50" s="131">
        <f>COUNTIF($O$20:$O$48,"Yes")</f>
        <v>0</v>
      </c>
      <c r="P50" s="76"/>
      <c r="Q50" s="215"/>
      <c r="R50" s="215"/>
      <c r="S50" s="215"/>
      <c r="T50" s="127"/>
    </row>
    <row r="51" spans="1:20">
      <c r="A51" s="133" t="s">
        <v>164</v>
      </c>
      <c r="B51" s="219"/>
      <c r="C51" s="215"/>
      <c r="D51" s="215"/>
      <c r="E51" s="215"/>
      <c r="F51" s="128"/>
      <c r="G51" s="215"/>
      <c r="H51" s="64"/>
      <c r="I51" s="220"/>
      <c r="J51" s="220"/>
      <c r="K51" s="215"/>
      <c r="L51" s="64"/>
      <c r="M51" s="64"/>
      <c r="N51" s="64"/>
      <c r="O51" s="64"/>
      <c r="P51" s="215"/>
      <c r="Q51" s="215"/>
      <c r="R51" s="215"/>
      <c r="S51" s="215"/>
      <c r="T51" s="215"/>
    </row>
    <row r="52" spans="1:20" ht="35.1" customHeight="1">
      <c r="A52" s="215"/>
      <c r="B52" s="337" t="s">
        <v>165</v>
      </c>
      <c r="C52" s="338"/>
      <c r="D52" s="338"/>
      <c r="E52" s="338"/>
      <c r="F52" s="128"/>
      <c r="G52" s="134"/>
      <c r="H52" s="134"/>
      <c r="I52" s="135"/>
      <c r="J52" s="135"/>
      <c r="K52" s="135"/>
      <c r="L52" s="339" t="str">
        <f>IF(OR(st_total_final&lt;&gt;"",st_total_firsteval=""),"",IF(st_total_firsteval&gt;=12,"Gold Award",IF(st_total_firsteval&gt;=9,"Silver Award",IF(st_total_firsteval&gt;=6,"Bronze Award",IF(st_total_firsteval&gt;=1,"Participation Certificate","No Award")))))</f>
        <v/>
      </c>
      <c r="M52" s="339"/>
      <c r="N52" s="339" t="str">
        <f>IF(st_total_final&lt;&gt;"",IF(st_total_final&gt;=12,"Gold Award",IF(st_total_final&gt;=9,"Silver Award",IF(st_total_final&gt;=6,"Bronze Award",IF(st_total_final&gt;=1,"Participation Certificate","No Award")))),"")</f>
        <v/>
      </c>
      <c r="O52" s="339"/>
      <c r="P52" s="136"/>
      <c r="Q52" s="215"/>
      <c r="R52" s="215"/>
      <c r="S52" s="215"/>
      <c r="T52" s="215"/>
    </row>
    <row r="53" spans="1:20" ht="15" customHeight="1">
      <c r="A53" s="215"/>
      <c r="B53" s="219"/>
      <c r="C53" s="215"/>
      <c r="D53" s="215"/>
      <c r="E53" s="215"/>
      <c r="F53" s="215"/>
      <c r="G53" s="215"/>
      <c r="H53" s="137"/>
      <c r="I53" s="138"/>
      <c r="J53" s="138"/>
      <c r="K53" s="138"/>
      <c r="L53" s="215"/>
      <c r="M53" s="215"/>
      <c r="N53" s="215"/>
      <c r="O53" s="139"/>
      <c r="P53" s="139"/>
      <c r="Q53" s="215"/>
      <c r="R53" s="215"/>
      <c r="S53" s="215"/>
      <c r="T53" s="215"/>
    </row>
    <row r="54" spans="1:20" ht="65.099999999999994" customHeight="1">
      <c r="A54" s="215"/>
      <c r="B54" s="219"/>
      <c r="C54" s="140" t="s">
        <v>168</v>
      </c>
      <c r="D54" s="340"/>
      <c r="E54" s="340"/>
      <c r="F54" s="340"/>
      <c r="G54" s="231"/>
      <c r="H54" s="340"/>
      <c r="I54" s="340"/>
      <c r="J54" s="340"/>
      <c r="K54" s="340"/>
      <c r="L54" s="340"/>
      <c r="M54" s="340"/>
      <c r="N54" s="215"/>
      <c r="O54" s="139"/>
      <c r="P54" s="232"/>
      <c r="Q54" s="215"/>
      <c r="R54" s="215"/>
      <c r="S54" s="215"/>
      <c r="T54" s="215"/>
    </row>
    <row r="55" spans="1:20" ht="15" customHeight="1">
      <c r="A55" s="215"/>
      <c r="B55" s="219"/>
      <c r="C55" s="215"/>
      <c r="D55" s="336" t="s">
        <v>170</v>
      </c>
      <c r="E55" s="336"/>
      <c r="F55" s="336"/>
      <c r="G55" s="141"/>
      <c r="H55" s="336" t="s">
        <v>223</v>
      </c>
      <c r="I55" s="336"/>
      <c r="J55" s="336"/>
      <c r="K55" s="336"/>
      <c r="L55" s="336"/>
      <c r="M55" s="336"/>
      <c r="N55" s="215"/>
      <c r="O55" s="139"/>
      <c r="P55" s="139"/>
      <c r="Q55" s="215"/>
      <c r="R55" s="215"/>
      <c r="S55" s="215"/>
      <c r="T55" s="215"/>
    </row>
    <row r="56" spans="1:20" ht="15" customHeight="1">
      <c r="A56" s="215"/>
      <c r="B56" s="219"/>
      <c r="C56" s="215"/>
      <c r="D56" s="215"/>
      <c r="E56" s="215"/>
      <c r="F56" s="215"/>
      <c r="G56" s="231"/>
      <c r="H56" s="137"/>
      <c r="I56" s="138"/>
      <c r="J56" s="138"/>
      <c r="K56" s="138"/>
      <c r="L56" s="231"/>
      <c r="M56" s="231"/>
      <c r="N56" s="215"/>
      <c r="O56" s="139"/>
      <c r="P56" s="139"/>
      <c r="Q56" s="215"/>
      <c r="R56" s="215"/>
      <c r="S56" s="215"/>
      <c r="T56" s="215"/>
    </row>
    <row r="57" spans="1:20" ht="15" customHeight="1">
      <c r="A57" s="215"/>
      <c r="B57" s="219"/>
      <c r="C57" s="215"/>
      <c r="D57" s="215"/>
      <c r="E57" s="215"/>
      <c r="F57" s="215"/>
      <c r="G57" s="215"/>
      <c r="H57" s="64"/>
      <c r="I57" s="220"/>
      <c r="J57" s="220"/>
      <c r="K57" s="215"/>
      <c r="L57" s="215"/>
      <c r="M57" s="215"/>
      <c r="N57" s="215"/>
      <c r="O57" s="215"/>
      <c r="P57" s="215"/>
      <c r="Q57" s="215"/>
      <c r="R57" s="215"/>
      <c r="S57" s="215"/>
      <c r="T57" s="215"/>
    </row>
    <row r="58" spans="1:20" ht="15" customHeight="1">
      <c r="A58" s="215"/>
      <c r="B58" s="219"/>
      <c r="C58" s="215"/>
      <c r="D58" s="215"/>
      <c r="E58" s="215"/>
      <c r="F58" s="215"/>
      <c r="G58" s="215"/>
      <c r="H58" s="64"/>
      <c r="I58" s="220"/>
      <c r="J58" s="220"/>
      <c r="K58" s="215"/>
      <c r="L58" s="215"/>
      <c r="M58" s="215"/>
      <c r="N58" s="215"/>
      <c r="O58" s="215"/>
      <c r="P58" s="215"/>
      <c r="Q58" s="215"/>
      <c r="R58" s="215"/>
      <c r="S58" s="215"/>
      <c r="T58" s="215"/>
    </row>
  </sheetData>
  <mergeCells count="85">
    <mergeCell ref="B6:C6"/>
    <mergeCell ref="D6:F6"/>
    <mergeCell ref="H6:L6"/>
    <mergeCell ref="M6:O6"/>
    <mergeCell ref="Q6:S8"/>
    <mergeCell ref="B7:C7"/>
    <mergeCell ref="D7:F7"/>
    <mergeCell ref="H7:L7"/>
    <mergeCell ref="M7:O7"/>
    <mergeCell ref="B8:C8"/>
    <mergeCell ref="D8:F8"/>
    <mergeCell ref="H8:L8"/>
    <mergeCell ref="M8:O8"/>
    <mergeCell ref="B10:C10"/>
    <mergeCell ref="D10:F10"/>
    <mergeCell ref="H10:L10"/>
    <mergeCell ref="M10:O10"/>
    <mergeCell ref="H11:L11"/>
    <mergeCell ref="M11:O11"/>
    <mergeCell ref="H12:L12"/>
    <mergeCell ref="M12:O12"/>
    <mergeCell ref="H13:L13"/>
    <mergeCell ref="M13:O13"/>
    <mergeCell ref="Q15:S17"/>
    <mergeCell ref="L16:L17"/>
    <mergeCell ref="N16:N17"/>
    <mergeCell ref="C19:F19"/>
    <mergeCell ref="C20:F20"/>
    <mergeCell ref="Q20:S20"/>
    <mergeCell ref="B15:F17"/>
    <mergeCell ref="H15:H17"/>
    <mergeCell ref="I15:I17"/>
    <mergeCell ref="J15:J17"/>
    <mergeCell ref="L15:M15"/>
    <mergeCell ref="N15:O15"/>
    <mergeCell ref="C21:F21"/>
    <mergeCell ref="C22:F22"/>
    <mergeCell ref="Q22:S22"/>
    <mergeCell ref="C23:F23"/>
    <mergeCell ref="C24:F24"/>
    <mergeCell ref="Q24:S24"/>
    <mergeCell ref="C25:F25"/>
    <mergeCell ref="C26:F26"/>
    <mergeCell ref="Q26:S26"/>
    <mergeCell ref="C27:F27"/>
    <mergeCell ref="C28:F28"/>
    <mergeCell ref="Q28:S28"/>
    <mergeCell ref="C29:F29"/>
    <mergeCell ref="C30:F30"/>
    <mergeCell ref="Q30:S30"/>
    <mergeCell ref="C31:F31"/>
    <mergeCell ref="C32:F32"/>
    <mergeCell ref="Q32:S32"/>
    <mergeCell ref="C33:F33"/>
    <mergeCell ref="C34:F34"/>
    <mergeCell ref="Q34:S34"/>
    <mergeCell ref="C35:F35"/>
    <mergeCell ref="C36:F36"/>
    <mergeCell ref="Q36:S36"/>
    <mergeCell ref="C37:F37"/>
    <mergeCell ref="C38:F38"/>
    <mergeCell ref="Q38:S38"/>
    <mergeCell ref="C39:F39"/>
    <mergeCell ref="C40:F40"/>
    <mergeCell ref="Q40:S40"/>
    <mergeCell ref="Q46:S46"/>
    <mergeCell ref="C47:F47"/>
    <mergeCell ref="C48:F48"/>
    <mergeCell ref="Q48:S48"/>
    <mergeCell ref="C41:F41"/>
    <mergeCell ref="C42:F42"/>
    <mergeCell ref="Q42:S42"/>
    <mergeCell ref="C43:F43"/>
    <mergeCell ref="C44:F44"/>
    <mergeCell ref="Q44:S44"/>
    <mergeCell ref="N52:O52"/>
    <mergeCell ref="D54:F54"/>
    <mergeCell ref="H54:M54"/>
    <mergeCell ref="C45:F45"/>
    <mergeCell ref="C46:F46"/>
    <mergeCell ref="D55:F55"/>
    <mergeCell ref="H55:M55"/>
    <mergeCell ref="B50:E50"/>
    <mergeCell ref="B52:E52"/>
    <mergeCell ref="L52:M52"/>
  </mergeCells>
  <conditionalFormatting sqref="L50 N50">
    <cfRule type="cellIs" dxfId="95" priority="46" stopIfTrue="1" operator="greaterThanOrEqual">
      <formula>6</formula>
    </cfRule>
    <cfRule type="cellIs" dxfId="94" priority="45" stopIfTrue="1" operator="greaterThanOrEqual">
      <formula>9</formula>
    </cfRule>
    <cfRule type="cellIs" dxfId="93" priority="43" stopIfTrue="1" operator="equal">
      <formula>""</formula>
    </cfRule>
    <cfRule type="cellIs" dxfId="92" priority="44" stopIfTrue="1" operator="greaterThanOrEqual">
      <formula>12</formula>
    </cfRule>
  </conditionalFormatting>
  <conditionalFormatting sqref="L52 N52">
    <cfRule type="cellIs" dxfId="91" priority="49" stopIfTrue="1" operator="equal">
      <formula>"Silver Award"</formula>
    </cfRule>
    <cfRule type="cellIs" dxfId="90" priority="48" stopIfTrue="1" operator="equal">
      <formula>"Bronze Award"</formula>
    </cfRule>
    <cfRule type="containsText" dxfId="89" priority="47" stopIfTrue="1" operator="containsText" text="Participation Certificate">
      <formula>NOT(ISERROR(SEARCH("Participation Certificate",L52)))</formula>
    </cfRule>
    <cfRule type="cellIs" dxfId="88" priority="50" stopIfTrue="1" operator="equal">
      <formula>"Gold Award"</formula>
    </cfRule>
  </conditionalFormatting>
  <conditionalFormatting sqref="M19:M21 O19:O21 M28 O28">
    <cfRule type="cellIs" dxfId="87" priority="42" stopIfTrue="1" operator="equal">
      <formula>"No"</formula>
    </cfRule>
    <cfRule type="cellIs" dxfId="86" priority="41" stopIfTrue="1" operator="equal">
      <formula>"Yes"</formula>
    </cfRule>
  </conditionalFormatting>
  <conditionalFormatting sqref="M20">
    <cfRule type="cellIs" dxfId="85" priority="36" stopIfTrue="1" operator="equal">
      <formula>"No"</formula>
    </cfRule>
    <cfRule type="cellIs" dxfId="84" priority="35" stopIfTrue="1" operator="equal">
      <formula>"Yes"</formula>
    </cfRule>
  </conditionalFormatting>
  <conditionalFormatting sqref="M22:M24 O22:O24">
    <cfRule type="cellIs" dxfId="83" priority="1" stopIfTrue="1" operator="equal">
      <formula>"Yes"</formula>
    </cfRule>
  </conditionalFormatting>
  <conditionalFormatting sqref="M22:M24 O24">
    <cfRule type="cellIs" dxfId="82" priority="2" stopIfTrue="1" operator="equal">
      <formula>"No"</formula>
    </cfRule>
  </conditionalFormatting>
  <conditionalFormatting sqref="M26">
    <cfRule type="cellIs" dxfId="81" priority="30" stopIfTrue="1" operator="equal">
      <formula>"No"</formula>
    </cfRule>
    <cfRule type="cellIs" dxfId="80" priority="29" stopIfTrue="1" operator="equal">
      <formula>"Yes"</formula>
    </cfRule>
  </conditionalFormatting>
  <conditionalFormatting sqref="M30 O30">
    <cfRule type="cellIs" dxfId="79" priority="26" stopIfTrue="1" operator="equal">
      <formula>"No"</formula>
    </cfRule>
    <cfRule type="cellIs" dxfId="78" priority="25" stopIfTrue="1" operator="equal">
      <formula>"Yes"</formula>
    </cfRule>
  </conditionalFormatting>
  <conditionalFormatting sqref="M32 O32">
    <cfRule type="cellIs" dxfId="77" priority="23" stopIfTrue="1" operator="equal">
      <formula>"Yes"</formula>
    </cfRule>
    <cfRule type="cellIs" dxfId="76" priority="24" stopIfTrue="1" operator="equal">
      <formula>"No"</formula>
    </cfRule>
  </conditionalFormatting>
  <conditionalFormatting sqref="M34 O34">
    <cfRule type="cellIs" dxfId="75" priority="21" stopIfTrue="1" operator="equal">
      <formula>"Yes"</formula>
    </cfRule>
    <cfRule type="cellIs" dxfId="74" priority="22" stopIfTrue="1" operator="equal">
      <formula>"No"</formula>
    </cfRule>
  </conditionalFormatting>
  <conditionalFormatting sqref="M36 O36">
    <cfRule type="cellIs" dxfId="73" priority="19" stopIfTrue="1" operator="equal">
      <formula>"Yes"</formula>
    </cfRule>
    <cfRule type="cellIs" dxfId="72" priority="20" stopIfTrue="1" operator="equal">
      <formula>"No"</formula>
    </cfRule>
  </conditionalFormatting>
  <conditionalFormatting sqref="M38 O38">
    <cfRule type="cellIs" dxfId="71" priority="18" stopIfTrue="1" operator="equal">
      <formula>"No"</formula>
    </cfRule>
    <cfRule type="cellIs" dxfId="70" priority="17" stopIfTrue="1" operator="equal">
      <formula>"Yes"</formula>
    </cfRule>
  </conditionalFormatting>
  <conditionalFormatting sqref="M40">
    <cfRule type="cellIs" dxfId="69" priority="39" stopIfTrue="1" operator="equal">
      <formula>"Yes"</formula>
    </cfRule>
    <cfRule type="cellIs" dxfId="68" priority="40" stopIfTrue="1" operator="equal">
      <formula>"No"</formula>
    </cfRule>
  </conditionalFormatting>
  <conditionalFormatting sqref="M42">
    <cfRule type="cellIs" dxfId="67" priority="14" stopIfTrue="1" operator="equal">
      <formula>"No"</formula>
    </cfRule>
    <cfRule type="cellIs" dxfId="66" priority="13" stopIfTrue="1" operator="equal">
      <formula>"Yes"</formula>
    </cfRule>
  </conditionalFormatting>
  <conditionalFormatting sqref="M44">
    <cfRule type="cellIs" dxfId="65" priority="10" stopIfTrue="1" operator="equal">
      <formula>"No"</formula>
    </cfRule>
    <cfRule type="cellIs" dxfId="64" priority="9" stopIfTrue="1" operator="equal">
      <formula>"Yes"</formula>
    </cfRule>
  </conditionalFormatting>
  <conditionalFormatting sqref="M46">
    <cfRule type="cellIs" dxfId="63" priority="6" stopIfTrue="1" operator="equal">
      <formula>"No"</formula>
    </cfRule>
    <cfRule type="cellIs" dxfId="62" priority="5" stopIfTrue="1" operator="equal">
      <formula>"Yes"</formula>
    </cfRule>
  </conditionalFormatting>
  <conditionalFormatting sqref="M48 O48">
    <cfRule type="cellIs" dxfId="61" priority="16" stopIfTrue="1" operator="equal">
      <formula>"No"</formula>
    </cfRule>
    <cfRule type="cellIs" dxfId="60" priority="15" stopIfTrue="1" operator="equal">
      <formula>"Yes"</formula>
    </cfRule>
  </conditionalFormatting>
  <conditionalFormatting sqref="O20">
    <cfRule type="cellIs" dxfId="59" priority="33" stopIfTrue="1" operator="equal">
      <formula>"Yes"</formula>
    </cfRule>
    <cfRule type="cellIs" dxfId="58" priority="34" stopIfTrue="1" operator="equal">
      <formula>"No"</formula>
    </cfRule>
  </conditionalFormatting>
  <conditionalFormatting sqref="O22:O26">
    <cfRule type="cellIs" dxfId="57" priority="28" stopIfTrue="1" operator="equal">
      <formula>"No"</formula>
    </cfRule>
  </conditionalFormatting>
  <conditionalFormatting sqref="O26">
    <cfRule type="cellIs" dxfId="56" priority="27" stopIfTrue="1" operator="equal">
      <formula>"Yes"</formula>
    </cfRule>
  </conditionalFormatting>
  <conditionalFormatting sqref="O40">
    <cfRule type="cellIs" dxfId="55" priority="37" stopIfTrue="1" operator="equal">
      <formula>"Yes"</formula>
    </cfRule>
    <cfRule type="cellIs" dxfId="54" priority="38" stopIfTrue="1" operator="equal">
      <formula>"No"</formula>
    </cfRule>
  </conditionalFormatting>
  <conditionalFormatting sqref="O42">
    <cfRule type="cellIs" dxfId="53" priority="12" stopIfTrue="1" operator="equal">
      <formula>"No"</formula>
    </cfRule>
    <cfRule type="cellIs" dxfId="52" priority="11" stopIfTrue="1" operator="equal">
      <formula>"Yes"</formula>
    </cfRule>
  </conditionalFormatting>
  <conditionalFormatting sqref="O44">
    <cfRule type="cellIs" dxfId="51" priority="7" stopIfTrue="1" operator="equal">
      <formula>"Yes"</formula>
    </cfRule>
    <cfRule type="cellIs" dxfId="50" priority="8" stopIfTrue="1" operator="equal">
      <formula>"No"</formula>
    </cfRule>
  </conditionalFormatting>
  <conditionalFormatting sqref="O46">
    <cfRule type="cellIs" dxfId="49" priority="3" stopIfTrue="1" operator="equal">
      <formula>"Yes"</formula>
    </cfRule>
    <cfRule type="cellIs" dxfId="48" priority="4" stopIfTrue="1" operator="equal">
      <formula>"No"</formula>
    </cfRule>
  </conditionalFormatting>
  <dataValidations count="7">
    <dataValidation type="decimal" allowBlank="1" showInputMessage="1" showErrorMessage="1" errorTitle="Please use %" error="Please use a % from 0% to 100%" sqref="L24" xr:uid="{930B4DF0-5768-462C-BAB3-6852C97DD78D}">
      <formula1>0</formula1>
      <formula2>1</formula2>
    </dataValidation>
    <dataValidation type="decimal" allowBlank="1" showInputMessage="1" showErrorMessage="1" errorTitle="Please use a %" error="Please use a % from 0% to 100%" sqref="N24" xr:uid="{34201120-2270-4EA4-AEB2-24CA05974A30}">
      <formula1>0</formula1>
      <formula2>1</formula2>
    </dataValidation>
    <dataValidation type="whole" allowBlank="1" showInputMessage="1" showErrorMessage="1" errorTitle="Please use a whole number" error="Please enter the number of scouts that achieved this requirement." sqref="L48 N48" xr:uid="{925AC3E4-652F-4172-AF85-F99828FB9F25}">
      <formula1>0</formula1>
      <formula2>E20</formula2>
    </dataValidation>
    <dataValidation type="list" errorStyle="warning" allowBlank="1" showInputMessage="1" showErrorMessage="1" errorTitle="Error" error="Please use Yes or No as an input" sqref="N36 N38 L36 L38 N28 L28 L25 L34 N30 L30 N32 L32 N34 L19 L21:L23 N19:N23 N25" xr:uid="{DB07A71A-0B4C-41F0-99DF-2BD7BAAC8C14}">
      <formula1>"Yes,No"</formula1>
    </dataValidation>
    <dataValidation allowBlank="1" showInputMessage="1" showErrorMessage="1" errorTitle="Error" error="Please use a whole number." sqref="L50 N50" xr:uid="{1AD1DC72-92A7-425C-9FC1-91C9C92919B6}"/>
    <dataValidation type="whole" operator="greaterThanOrEqual" allowBlank="1" showInputMessage="1" showErrorMessage="1" errorTitle="Error" error="Please enter a value &gt;= 0" sqref="E13:F13 O13" xr:uid="{8E27145D-E26D-4924-8A5A-C0334C0DC48D}">
      <formula1>0</formula1>
    </dataValidation>
    <dataValidation type="whole" allowBlank="1" showInputMessage="1" showErrorMessage="1" errorTitle="Error" error="Please use a whole number." sqref="N42 N40 N20 L40 L46 L42 L26 N26 N44 L44 N46" xr:uid="{49331124-029C-45F5-AF0E-2A13A1EC1974}">
      <formula1>0</formula1>
      <formula2>99</formula2>
    </dataValidation>
  </dataValidations>
  <printOptions horizontalCentered="1"/>
  <pageMargins left="0" right="0" top="0.39370078740157483" bottom="0" header="0.11811023622047245" footer="0.19685039370078741"/>
  <pageSetup paperSize="9" scale="7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40A38-1608-410B-8A0F-C1AB89BDBACE}">
  <sheetPr>
    <pageSetUpPr fitToPage="1"/>
  </sheetPr>
  <dimension ref="A1:U58"/>
  <sheetViews>
    <sheetView showGridLines="0" topLeftCell="A4" zoomScale="85" zoomScaleNormal="85" workbookViewId="0">
      <selection activeCell="Q30" sqref="Q30:S30"/>
    </sheetView>
  </sheetViews>
  <sheetFormatPr defaultColWidth="9.140625" defaultRowHeight="14.25"/>
  <cols>
    <col min="1" max="1" width="3.7109375" style="112" customWidth="1"/>
    <col min="2" max="2" width="4.28515625" style="142" customWidth="1"/>
    <col min="3" max="3" width="16.5703125" style="112" customWidth="1"/>
    <col min="4" max="4" width="17.85546875" style="112" customWidth="1"/>
    <col min="5" max="6" width="12.7109375" style="112" customWidth="1"/>
    <col min="7" max="7" width="1.7109375" style="112" customWidth="1"/>
    <col min="8" max="8" width="16.7109375" style="143" hidden="1" customWidth="1"/>
    <col min="9" max="10" width="4.140625" style="144" hidden="1" customWidth="1"/>
    <col min="11" max="11" width="1.7109375" style="112" hidden="1" customWidth="1"/>
    <col min="12" max="15" width="11.7109375" style="112" hidden="1" customWidth="1"/>
    <col min="16" max="16" width="1.7109375" style="112" hidden="1" customWidth="1"/>
    <col min="17" max="17" width="20.7109375" style="112" customWidth="1"/>
    <col min="18" max="18" width="10.7109375" style="112" customWidth="1"/>
    <col min="19" max="19" width="25.7109375" style="112" customWidth="1"/>
    <col min="20" max="20" width="3.7109375" style="112" customWidth="1"/>
    <col min="21" max="16384" width="9.140625" style="112"/>
  </cols>
  <sheetData>
    <row r="1" spans="1:21" s="104" customFormat="1" ht="39.950000000000003" customHeight="1">
      <c r="A1" s="101"/>
      <c r="B1" s="101"/>
      <c r="C1" s="101"/>
      <c r="D1" s="101"/>
      <c r="E1" s="101"/>
      <c r="F1" s="101"/>
      <c r="G1" s="101"/>
      <c r="H1" s="102"/>
      <c r="I1" s="103"/>
      <c r="J1" s="103"/>
      <c r="K1" s="101"/>
      <c r="L1" s="101"/>
      <c r="M1" s="101"/>
      <c r="N1" s="101"/>
      <c r="O1" s="101"/>
      <c r="P1" s="101"/>
      <c r="Q1" s="101"/>
      <c r="R1" s="101"/>
      <c r="S1" s="101"/>
      <c r="T1" s="101"/>
    </row>
    <row r="2" spans="1:21" s="104" customFormat="1" ht="39.950000000000003" customHeight="1">
      <c r="A2" s="101"/>
      <c r="B2" s="156" t="s">
        <v>224</v>
      </c>
      <c r="C2" s="149"/>
      <c r="D2" s="101"/>
      <c r="E2" s="101"/>
      <c r="F2" s="101"/>
      <c r="G2" s="101"/>
      <c r="H2" s="102"/>
      <c r="I2" s="103"/>
      <c r="J2" s="103"/>
      <c r="K2" s="101"/>
      <c r="L2" s="101"/>
      <c r="M2" s="105"/>
      <c r="N2" s="101"/>
      <c r="O2" s="101"/>
      <c r="P2" s="101"/>
      <c r="Q2" s="101"/>
      <c r="R2" s="101"/>
      <c r="S2" s="149"/>
      <c r="T2" s="101"/>
    </row>
    <row r="3" spans="1:21" s="104" customFormat="1" ht="9.9499999999999993" customHeight="1">
      <c r="A3" s="101"/>
      <c r="B3" s="101"/>
      <c r="C3" s="101"/>
      <c r="D3" s="101"/>
      <c r="E3" s="101"/>
      <c r="F3" s="101"/>
      <c r="G3" s="101"/>
      <c r="H3" s="102"/>
      <c r="I3" s="103"/>
      <c r="J3" s="103"/>
      <c r="K3" s="101"/>
      <c r="L3" s="101"/>
      <c r="M3" s="101"/>
      <c r="N3" s="101"/>
      <c r="O3" s="101"/>
      <c r="P3" s="101"/>
      <c r="Q3" s="101"/>
      <c r="R3" s="101"/>
      <c r="S3" s="101"/>
      <c r="T3" s="101"/>
    </row>
    <row r="4" spans="1:21" s="104" customFormat="1" ht="20.100000000000001" customHeight="1">
      <c r="A4" s="101"/>
      <c r="B4" s="106"/>
      <c r="C4" s="106"/>
      <c r="D4" s="106"/>
      <c r="E4" s="106"/>
      <c r="F4" s="106"/>
      <c r="G4" s="106"/>
      <c r="H4" s="107"/>
      <c r="I4" s="108"/>
      <c r="J4" s="108"/>
      <c r="K4" s="106"/>
      <c r="L4" s="106"/>
      <c r="M4" s="106"/>
      <c r="N4" s="106"/>
      <c r="O4" s="106"/>
      <c r="P4" s="106"/>
      <c r="Q4" s="106"/>
      <c r="R4" s="106"/>
      <c r="S4" s="106"/>
      <c r="T4" s="109"/>
    </row>
    <row r="5" spans="1:21" s="104" customFormat="1" ht="9.9499999999999993" customHeight="1">
      <c r="A5" s="101"/>
      <c r="B5" s="101"/>
      <c r="C5" s="101"/>
      <c r="D5" s="101"/>
      <c r="E5" s="101"/>
      <c r="F5" s="101"/>
      <c r="G5" s="101"/>
      <c r="H5" s="102"/>
      <c r="I5" s="103"/>
      <c r="J5" s="103"/>
      <c r="K5" s="101"/>
      <c r="L5" s="101"/>
      <c r="M5" s="101"/>
      <c r="N5" s="101"/>
      <c r="O5" s="101"/>
      <c r="P5" s="101"/>
      <c r="Q5" s="101"/>
      <c r="R5" s="101"/>
      <c r="S5" s="101"/>
      <c r="T5" s="101"/>
    </row>
    <row r="6" spans="1:21" ht="20.100000000000001" hidden="1" customHeight="1">
      <c r="A6" s="215"/>
      <c r="B6" s="363" t="s">
        <v>89</v>
      </c>
      <c r="C6" s="364"/>
      <c r="D6" s="375"/>
      <c r="E6" s="375"/>
      <c r="F6" s="376"/>
      <c r="G6" s="215"/>
      <c r="H6" s="363" t="s">
        <v>91</v>
      </c>
      <c r="I6" s="364"/>
      <c r="J6" s="364"/>
      <c r="K6" s="364"/>
      <c r="L6" s="364"/>
      <c r="M6" s="365" t="s">
        <v>190</v>
      </c>
      <c r="N6" s="365"/>
      <c r="O6" s="366"/>
      <c r="P6" s="62"/>
      <c r="Q6" s="377" t="s">
        <v>92</v>
      </c>
      <c r="R6" s="377"/>
      <c r="S6" s="377"/>
      <c r="T6" s="110"/>
      <c r="U6" s="111"/>
    </row>
    <row r="7" spans="1:21" ht="20.100000000000001" hidden="1" customHeight="1">
      <c r="A7" s="215"/>
      <c r="B7" s="363" t="s">
        <v>93</v>
      </c>
      <c r="C7" s="364"/>
      <c r="D7" s="375"/>
      <c r="E7" s="375"/>
      <c r="F7" s="376"/>
      <c r="G7" s="215"/>
      <c r="H7" s="363" t="s">
        <v>95</v>
      </c>
      <c r="I7" s="364"/>
      <c r="J7" s="364"/>
      <c r="K7" s="364"/>
      <c r="L7" s="364"/>
      <c r="M7" s="365"/>
      <c r="N7" s="365"/>
      <c r="O7" s="366"/>
      <c r="P7" s="62"/>
      <c r="Q7" s="378"/>
      <c r="R7" s="378"/>
      <c r="S7" s="378"/>
      <c r="T7" s="110"/>
      <c r="U7" s="113"/>
    </row>
    <row r="8" spans="1:21" ht="20.100000000000001" hidden="1" customHeight="1">
      <c r="A8" s="215"/>
      <c r="B8" s="363" t="s">
        <v>96</v>
      </c>
      <c r="C8" s="364"/>
      <c r="D8" s="375"/>
      <c r="E8" s="375"/>
      <c r="F8" s="376"/>
      <c r="G8" s="215"/>
      <c r="H8" s="363" t="s">
        <v>98</v>
      </c>
      <c r="I8" s="364"/>
      <c r="J8" s="364"/>
      <c r="K8" s="364"/>
      <c r="L8" s="364"/>
      <c r="M8" s="365"/>
      <c r="N8" s="365"/>
      <c r="O8" s="366"/>
      <c r="P8" s="62"/>
      <c r="Q8" s="378"/>
      <c r="R8" s="378"/>
      <c r="S8" s="378"/>
      <c r="T8" s="110"/>
      <c r="U8" s="113"/>
    </row>
    <row r="9" spans="1:21" ht="9.9499999999999993" hidden="1" customHeight="1">
      <c r="A9" s="215"/>
      <c r="B9" s="219"/>
      <c r="C9" s="63"/>
      <c r="D9" s="63"/>
      <c r="E9" s="215"/>
      <c r="F9" s="215"/>
      <c r="G9" s="215"/>
      <c r="H9" s="64"/>
      <c r="I9" s="220"/>
      <c r="J9" s="220"/>
      <c r="K9" s="215"/>
      <c r="L9" s="215"/>
      <c r="M9" s="215"/>
      <c r="N9" s="215"/>
      <c r="O9" s="215"/>
      <c r="P9" s="215"/>
      <c r="Q9" s="215"/>
      <c r="R9" s="215"/>
      <c r="S9" s="215"/>
      <c r="T9" s="215"/>
      <c r="U9" s="221"/>
    </row>
    <row r="10" spans="1:21" ht="20.100000000000001" hidden="1" customHeight="1">
      <c r="A10" s="215"/>
      <c r="B10" s="363" t="s">
        <v>99</v>
      </c>
      <c r="C10" s="364"/>
      <c r="D10" s="375"/>
      <c r="E10" s="375"/>
      <c r="F10" s="376"/>
      <c r="G10" s="215"/>
      <c r="H10" s="363" t="s">
        <v>101</v>
      </c>
      <c r="I10" s="364"/>
      <c r="J10" s="364"/>
      <c r="K10" s="364"/>
      <c r="L10" s="364"/>
      <c r="M10" s="365"/>
      <c r="N10" s="365"/>
      <c r="O10" s="366"/>
      <c r="P10" s="215"/>
      <c r="Q10" s="114" t="s">
        <v>103</v>
      </c>
      <c r="R10" s="115" t="s">
        <v>191</v>
      </c>
      <c r="S10" s="116" t="s">
        <v>192</v>
      </c>
      <c r="T10" s="110"/>
      <c r="U10" s="113"/>
    </row>
    <row r="11" spans="1:21" ht="20.100000000000001" hidden="1" customHeight="1">
      <c r="A11" s="215"/>
      <c r="B11" s="219"/>
      <c r="C11" s="63"/>
      <c r="D11" s="63"/>
      <c r="E11" s="215"/>
      <c r="F11" s="215"/>
      <c r="G11" s="215"/>
      <c r="H11" s="363" t="s">
        <v>106</v>
      </c>
      <c r="I11" s="364"/>
      <c r="J11" s="364"/>
      <c r="K11" s="364"/>
      <c r="L11" s="364"/>
      <c r="M11" s="365"/>
      <c r="N11" s="365"/>
      <c r="O11" s="366"/>
      <c r="P11" s="62"/>
      <c r="Q11" s="117" t="s">
        <v>108</v>
      </c>
      <c r="R11" s="118" t="s">
        <v>193</v>
      </c>
      <c r="S11" s="119" t="s">
        <v>192</v>
      </c>
      <c r="T11" s="110"/>
      <c r="U11" s="113"/>
    </row>
    <row r="12" spans="1:21" ht="20.100000000000001" hidden="1" customHeight="1">
      <c r="A12" s="215"/>
      <c r="B12" s="215"/>
      <c r="C12" s="215"/>
      <c r="D12" s="215"/>
      <c r="E12" s="65" t="s">
        <v>111</v>
      </c>
      <c r="F12" s="66" t="s">
        <v>112</v>
      </c>
      <c r="G12" s="215"/>
      <c r="H12" s="363" t="s">
        <v>113</v>
      </c>
      <c r="I12" s="364"/>
      <c r="J12" s="364"/>
      <c r="K12" s="364"/>
      <c r="L12" s="364"/>
      <c r="M12" s="365"/>
      <c r="N12" s="365"/>
      <c r="O12" s="366"/>
      <c r="P12" s="62"/>
      <c r="Q12" s="117" t="s">
        <v>115</v>
      </c>
      <c r="R12" s="118" t="s">
        <v>194</v>
      </c>
      <c r="S12" s="119" t="s">
        <v>192</v>
      </c>
      <c r="T12" s="110"/>
      <c r="U12" s="113"/>
    </row>
    <row r="13" spans="1:21" ht="20.100000000000001" hidden="1" customHeight="1">
      <c r="A13" s="215"/>
      <c r="B13" s="67"/>
      <c r="C13" s="68"/>
      <c r="D13" s="69" t="s">
        <v>195</v>
      </c>
      <c r="E13" s="70"/>
      <c r="F13" s="70"/>
      <c r="G13" s="215"/>
      <c r="H13" s="363" t="s">
        <v>119</v>
      </c>
      <c r="I13" s="364"/>
      <c r="J13" s="364"/>
      <c r="K13" s="364"/>
      <c r="L13" s="364"/>
      <c r="M13" s="365"/>
      <c r="N13" s="365"/>
      <c r="O13" s="366"/>
      <c r="P13" s="215"/>
      <c r="Q13" s="120" t="s">
        <v>121</v>
      </c>
      <c r="R13" s="121" t="s">
        <v>196</v>
      </c>
      <c r="S13" s="122" t="s">
        <v>192</v>
      </c>
      <c r="T13" s="215"/>
      <c r="U13" s="221"/>
    </row>
    <row r="14" spans="1:21" ht="9.9499999999999993" hidden="1" customHeight="1">
      <c r="A14" s="215"/>
      <c r="B14" s="219"/>
      <c r="C14" s="63"/>
      <c r="D14" s="63"/>
      <c r="E14" s="215"/>
      <c r="F14" s="215"/>
      <c r="G14" s="215"/>
      <c r="H14" s="64"/>
      <c r="I14" s="220"/>
      <c r="J14" s="220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21"/>
    </row>
    <row r="15" spans="1:21" ht="24.95" customHeight="1">
      <c r="A15" s="215"/>
      <c r="B15" s="350" t="s">
        <v>13</v>
      </c>
      <c r="C15" s="351"/>
      <c r="D15" s="351"/>
      <c r="E15" s="351"/>
      <c r="F15" s="351"/>
      <c r="G15" s="222"/>
      <c r="H15" s="356" t="s">
        <v>124</v>
      </c>
      <c r="I15" s="359" t="s">
        <v>125</v>
      </c>
      <c r="J15" s="359" t="s">
        <v>112</v>
      </c>
      <c r="K15" s="215"/>
      <c r="L15" s="361" t="s">
        <v>111</v>
      </c>
      <c r="M15" s="361"/>
      <c r="N15" s="361" t="s">
        <v>112</v>
      </c>
      <c r="O15" s="362"/>
      <c r="P15" s="71"/>
      <c r="Q15" s="367" t="s">
        <v>225</v>
      </c>
      <c r="R15" s="368"/>
      <c r="S15" s="368"/>
      <c r="T15" s="215"/>
      <c r="U15" s="221"/>
    </row>
    <row r="16" spans="1:21" ht="24.95" customHeight="1">
      <c r="A16" s="215"/>
      <c r="B16" s="352"/>
      <c r="C16" s="353"/>
      <c r="D16" s="353"/>
      <c r="E16" s="353"/>
      <c r="F16" s="353"/>
      <c r="G16" s="222"/>
      <c r="H16" s="357"/>
      <c r="I16" s="359"/>
      <c r="J16" s="359"/>
      <c r="K16" s="215"/>
      <c r="L16" s="373" t="s">
        <v>127</v>
      </c>
      <c r="M16" s="72" t="s">
        <v>128</v>
      </c>
      <c r="N16" s="373" t="s">
        <v>127</v>
      </c>
      <c r="O16" s="73" t="s">
        <v>128</v>
      </c>
      <c r="P16" s="71"/>
      <c r="Q16" s="369"/>
      <c r="R16" s="370"/>
      <c r="S16" s="370"/>
      <c r="T16" s="215"/>
      <c r="U16" s="221"/>
    </row>
    <row r="17" spans="1:20" ht="24.95" customHeight="1">
      <c r="A17" s="215"/>
      <c r="B17" s="354"/>
      <c r="C17" s="355"/>
      <c r="D17" s="355"/>
      <c r="E17" s="355"/>
      <c r="F17" s="355"/>
      <c r="G17" s="222"/>
      <c r="H17" s="358"/>
      <c r="I17" s="360"/>
      <c r="J17" s="360"/>
      <c r="K17" s="215"/>
      <c r="L17" s="374"/>
      <c r="M17" s="223" t="s">
        <v>129</v>
      </c>
      <c r="N17" s="374"/>
      <c r="O17" s="224" t="s">
        <v>129</v>
      </c>
      <c r="P17" s="71"/>
      <c r="Q17" s="371"/>
      <c r="R17" s="372"/>
      <c r="S17" s="372"/>
      <c r="T17" s="215"/>
    </row>
    <row r="18" spans="1:20" ht="9.9499999999999993" customHeight="1">
      <c r="A18" s="215"/>
      <c r="B18" s="219"/>
      <c r="C18" s="63"/>
      <c r="D18" s="63"/>
      <c r="E18" s="215"/>
      <c r="F18" s="215"/>
      <c r="G18" s="215"/>
      <c r="H18" s="64"/>
      <c r="I18" s="220"/>
      <c r="J18" s="220"/>
      <c r="K18" s="215"/>
      <c r="L18" s="215"/>
      <c r="M18" s="215"/>
      <c r="N18" s="215"/>
      <c r="O18" s="215"/>
      <c r="P18" s="215"/>
      <c r="Q18" s="215"/>
      <c r="R18" s="215"/>
      <c r="S18" s="215"/>
      <c r="T18" s="215"/>
    </row>
    <row r="19" spans="1:20" ht="18" hidden="1" customHeight="1">
      <c r="A19" s="215"/>
      <c r="B19" s="225"/>
      <c r="C19" s="341" t="s">
        <v>130</v>
      </c>
      <c r="D19" s="342"/>
      <c r="E19" s="342"/>
      <c r="F19" s="343"/>
      <c r="G19" s="226"/>
      <c r="H19" s="74"/>
      <c r="I19" s="227"/>
      <c r="J19" s="227"/>
      <c r="K19" s="226"/>
      <c r="L19" s="74"/>
      <c r="M19" s="75"/>
      <c r="N19" s="74"/>
      <c r="O19" s="75"/>
      <c r="P19" s="76"/>
      <c r="Q19" s="77"/>
      <c r="R19" s="77"/>
      <c r="S19" s="77"/>
      <c r="T19" s="215"/>
    </row>
    <row r="20" spans="1:20" ht="39.950000000000003" hidden="1" customHeight="1">
      <c r="A20" s="215"/>
      <c r="B20" s="228">
        <v>1</v>
      </c>
      <c r="C20" s="258" t="s">
        <v>198</v>
      </c>
      <c r="D20" s="259"/>
      <c r="E20" s="259"/>
      <c r="F20" s="260"/>
      <c r="G20" s="229"/>
      <c r="H20" s="78">
        <v>6</v>
      </c>
      <c r="I20" s="220"/>
      <c r="J20" s="220"/>
      <c r="K20" s="220"/>
      <c r="L20" s="79">
        <f>E13</f>
        <v>0</v>
      </c>
      <c r="M20" s="80" t="str">
        <f>IF(L20=0,"",IF(L20&gt;=H20,"Yes","No"))</f>
        <v/>
      </c>
      <c r="N20" s="79">
        <f>F13</f>
        <v>0</v>
      </c>
      <c r="O20" s="80" t="str">
        <f>IF(N20=0,"",IF(AND(N20&gt;=H20,N20&gt;0),"Yes","No"))</f>
        <v/>
      </c>
      <c r="P20" s="81"/>
      <c r="Q20" s="344" t="s">
        <v>199</v>
      </c>
      <c r="R20" s="345"/>
      <c r="S20" s="346"/>
      <c r="T20" s="215"/>
    </row>
    <row r="21" spans="1:20" ht="18" hidden="1" customHeight="1">
      <c r="A21" s="215"/>
      <c r="B21" s="225"/>
      <c r="C21" s="341" t="s">
        <v>132</v>
      </c>
      <c r="D21" s="342"/>
      <c r="E21" s="342"/>
      <c r="F21" s="343"/>
      <c r="G21" s="226"/>
      <c r="H21" s="82"/>
      <c r="I21" s="227"/>
      <c r="J21" s="227"/>
      <c r="K21" s="226"/>
      <c r="L21" s="82"/>
      <c r="M21" s="83"/>
      <c r="N21" s="82"/>
      <c r="O21" s="83"/>
      <c r="P21" s="76"/>
      <c r="Q21" s="123"/>
      <c r="R21" s="123"/>
      <c r="S21" s="123"/>
      <c r="T21" s="215"/>
    </row>
    <row r="22" spans="1:20" ht="39.950000000000003" hidden="1" customHeight="1">
      <c r="A22" s="215"/>
      <c r="B22" s="228">
        <v>2</v>
      </c>
      <c r="C22" s="258" t="s">
        <v>200</v>
      </c>
      <c r="D22" s="259"/>
      <c r="E22" s="259"/>
      <c r="F22" s="260"/>
      <c r="G22" s="226"/>
      <c r="H22" s="78" t="s">
        <v>129</v>
      </c>
      <c r="I22" s="227"/>
      <c r="J22" s="227"/>
      <c r="K22" s="226"/>
      <c r="L22" s="84"/>
      <c r="M22" s="80" t="str">
        <f>IF(ISBLANK(L22),"",IF(LOWER(LEFT(L22,1))="y","Yes","No"))</f>
        <v/>
      </c>
      <c r="N22" s="84"/>
      <c r="O22" s="80" t="str">
        <f>IF(ISBLANK(N22),"",IF(LOWER(LEFT(N22,1))="y","Yes","No"))</f>
        <v/>
      </c>
      <c r="P22" s="81"/>
      <c r="Q22" s="344" t="s">
        <v>199</v>
      </c>
      <c r="R22" s="345"/>
      <c r="S22" s="346"/>
      <c r="T22" s="215"/>
    </row>
    <row r="23" spans="1:20" ht="18" customHeight="1">
      <c r="A23" s="215"/>
      <c r="B23" s="225"/>
      <c r="C23" s="341" t="s">
        <v>226</v>
      </c>
      <c r="D23" s="342"/>
      <c r="E23" s="342"/>
      <c r="F23" s="343"/>
      <c r="G23" s="226"/>
      <c r="H23" s="82"/>
      <c r="I23" s="227"/>
      <c r="J23" s="227"/>
      <c r="K23" s="226"/>
      <c r="L23" s="82"/>
      <c r="M23" s="83"/>
      <c r="N23" s="82"/>
      <c r="O23" s="83"/>
      <c r="P23" s="76"/>
      <c r="Q23" s="123"/>
      <c r="R23" s="123"/>
      <c r="S23" s="123"/>
      <c r="T23" s="215"/>
    </row>
    <row r="24" spans="1:20" ht="39.950000000000003" customHeight="1">
      <c r="A24" s="215"/>
      <c r="B24" s="228">
        <v>5</v>
      </c>
      <c r="C24" s="258" t="s">
        <v>227</v>
      </c>
      <c r="D24" s="259"/>
      <c r="E24" s="259"/>
      <c r="F24" s="260"/>
      <c r="G24" s="213"/>
      <c r="H24" s="85">
        <v>0.65</v>
      </c>
      <c r="I24" s="227"/>
      <c r="J24" s="227"/>
      <c r="K24" s="213"/>
      <c r="L24" s="86"/>
      <c r="M24" s="80" t="str">
        <f>IF(ISBLANK(L24),"",IF(AND(L24&gt;=H24,L24&gt;=0),"Yes","No"))</f>
        <v/>
      </c>
      <c r="N24" s="86"/>
      <c r="O24" s="80" t="str">
        <f>IF(ISBLANK(N24),"",IF(AND(N24&gt;=H24,N24&gt;=0),"Yes","No"))</f>
        <v/>
      </c>
      <c r="P24" s="81"/>
      <c r="Q24" s="344" t="s">
        <v>228</v>
      </c>
      <c r="R24" s="345"/>
      <c r="S24" s="346"/>
      <c r="T24" s="215"/>
    </row>
    <row r="25" spans="1:20" ht="18" hidden="1" customHeight="1">
      <c r="A25" s="215"/>
      <c r="B25" s="225"/>
      <c r="C25" s="341" t="s">
        <v>138</v>
      </c>
      <c r="D25" s="342"/>
      <c r="E25" s="342"/>
      <c r="F25" s="343"/>
      <c r="G25" s="226"/>
      <c r="H25" s="82"/>
      <c r="I25" s="227"/>
      <c r="J25" s="227"/>
      <c r="K25" s="226"/>
      <c r="L25" s="82"/>
      <c r="M25" s="83"/>
      <c r="N25" s="82"/>
      <c r="O25" s="83"/>
      <c r="P25" s="76"/>
      <c r="Q25" s="123"/>
      <c r="R25" s="123"/>
      <c r="S25" s="123"/>
      <c r="T25" s="215"/>
    </row>
    <row r="26" spans="1:20" ht="39.950000000000003" hidden="1" customHeight="1">
      <c r="A26" s="215"/>
      <c r="B26" s="228">
        <v>3</v>
      </c>
      <c r="C26" s="258" t="s">
        <v>203</v>
      </c>
      <c r="D26" s="259"/>
      <c r="E26" s="259"/>
      <c r="F26" s="260"/>
      <c r="G26" s="229"/>
      <c r="H26" s="78">
        <v>4</v>
      </c>
      <c r="I26" s="220"/>
      <c r="J26" s="220"/>
      <c r="K26" s="220"/>
      <c r="L26" s="87"/>
      <c r="M26" s="80" t="str">
        <f>IF(ISBLANK(L26),"",IF(AND(L26&gt;=H26,L26&gt;0),"Yes","No"))</f>
        <v/>
      </c>
      <c r="N26" s="87"/>
      <c r="O26" s="80" t="str">
        <f>IF(ISBLANK(N26),"",IF(AND(N26&gt;=L26,N26&gt;0),"Yes","No"))</f>
        <v/>
      </c>
      <c r="P26" s="81"/>
      <c r="Q26" s="344" t="s">
        <v>199</v>
      </c>
      <c r="R26" s="345"/>
      <c r="S26" s="346"/>
      <c r="T26" s="215"/>
    </row>
    <row r="27" spans="1:20" ht="18" customHeight="1">
      <c r="A27" s="215"/>
      <c r="B27" s="225"/>
      <c r="C27" s="341" t="s">
        <v>140</v>
      </c>
      <c r="D27" s="342"/>
      <c r="E27" s="342"/>
      <c r="F27" s="343"/>
      <c r="G27" s="215"/>
      <c r="H27" s="74"/>
      <c r="I27" s="220"/>
      <c r="J27" s="220"/>
      <c r="K27" s="215"/>
      <c r="L27" s="74"/>
      <c r="M27" s="75"/>
      <c r="N27" s="74"/>
      <c r="O27" s="75"/>
      <c r="P27" s="215"/>
      <c r="Q27" s="215"/>
      <c r="R27" s="215"/>
      <c r="S27" s="215"/>
      <c r="T27" s="215"/>
    </row>
    <row r="28" spans="1:20" ht="39.950000000000003" customHeight="1">
      <c r="A28" s="215"/>
      <c r="B28" s="228">
        <v>4</v>
      </c>
      <c r="C28" s="277" t="s">
        <v>229</v>
      </c>
      <c r="D28" s="278"/>
      <c r="E28" s="278"/>
      <c r="F28" s="279"/>
      <c r="G28" s="226"/>
      <c r="H28" s="78" t="s">
        <v>129</v>
      </c>
      <c r="I28" s="227"/>
      <c r="J28" s="227"/>
      <c r="K28" s="226"/>
      <c r="L28" s="84"/>
      <c r="M28" s="80" t="str">
        <f>IF(ISBLANK(L28),"",IF(LOWER(LEFT(L28,1))="y","Yes","No"))</f>
        <v/>
      </c>
      <c r="N28" s="84"/>
      <c r="O28" s="80" t="str">
        <f>IF(ISBLANK(N28),"",IF(LOWER(LEFT(N28,1))="y","Yes","No"))</f>
        <v/>
      </c>
      <c r="P28" s="76"/>
      <c r="Q28" s="344" t="s">
        <v>204</v>
      </c>
      <c r="R28" s="345"/>
      <c r="S28" s="346"/>
      <c r="T28" s="215"/>
    </row>
    <row r="29" spans="1:20" ht="18" customHeight="1">
      <c r="A29" s="215"/>
      <c r="B29" s="225"/>
      <c r="C29" s="347" t="s">
        <v>230</v>
      </c>
      <c r="D29" s="348"/>
      <c r="E29" s="348"/>
      <c r="F29" s="349"/>
      <c r="G29" s="226"/>
      <c r="H29" s="82"/>
      <c r="I29" s="227"/>
      <c r="J29" s="227"/>
      <c r="K29" s="226"/>
      <c r="L29" s="82"/>
      <c r="M29" s="83"/>
      <c r="N29" s="82"/>
      <c r="O29" s="83"/>
      <c r="P29" s="76"/>
      <c r="Q29" s="123"/>
      <c r="R29" s="123"/>
      <c r="S29" s="123"/>
      <c r="T29" s="215"/>
    </row>
    <row r="30" spans="1:20" ht="39.950000000000003" customHeight="1">
      <c r="A30" s="215"/>
      <c r="B30" s="228">
        <v>6</v>
      </c>
      <c r="C30" s="258" t="s">
        <v>231</v>
      </c>
      <c r="D30" s="259"/>
      <c r="E30" s="259"/>
      <c r="F30" s="260"/>
      <c r="G30" s="229"/>
      <c r="H30" s="78" t="s">
        <v>129</v>
      </c>
      <c r="I30" s="227"/>
      <c r="J30" s="227"/>
      <c r="K30" s="226"/>
      <c r="L30" s="84"/>
      <c r="M30" s="80" t="str">
        <f>IF(ISBLANK(L30),"",IF(LOWER(LEFT(L30,1))="y","Yes","No"))</f>
        <v/>
      </c>
      <c r="N30" s="84"/>
      <c r="O30" s="80" t="str">
        <f>IF(ISBLANK(N30),"",IF(LOWER(LEFT(N30,1))="y","Yes","No"))</f>
        <v/>
      </c>
      <c r="P30" s="81"/>
      <c r="Q30" s="344" t="s">
        <v>232</v>
      </c>
      <c r="R30" s="345"/>
      <c r="S30" s="346"/>
      <c r="T30" s="215"/>
    </row>
    <row r="31" spans="1:20" ht="18" hidden="1" customHeight="1">
      <c r="A31" s="215"/>
      <c r="B31" s="225"/>
      <c r="C31" s="341" t="s">
        <v>144</v>
      </c>
      <c r="D31" s="342"/>
      <c r="E31" s="342"/>
      <c r="F31" s="343"/>
      <c r="G31" s="226"/>
      <c r="H31" s="82"/>
      <c r="I31" s="227"/>
      <c r="J31" s="227"/>
      <c r="K31" s="226"/>
      <c r="L31" s="82"/>
      <c r="M31" s="83"/>
      <c r="N31" s="82"/>
      <c r="O31" s="83"/>
      <c r="P31" s="76"/>
      <c r="Q31" s="123"/>
      <c r="R31" s="123"/>
      <c r="S31" s="123"/>
      <c r="T31" s="215"/>
    </row>
    <row r="32" spans="1:20" ht="39.950000000000003" hidden="1" customHeight="1">
      <c r="A32" s="215"/>
      <c r="B32" s="228">
        <v>7</v>
      </c>
      <c r="C32" s="258" t="s">
        <v>208</v>
      </c>
      <c r="D32" s="259"/>
      <c r="E32" s="259"/>
      <c r="F32" s="260"/>
      <c r="G32" s="229"/>
      <c r="H32" s="78" t="s">
        <v>129</v>
      </c>
      <c r="I32" s="227"/>
      <c r="J32" s="227"/>
      <c r="K32" s="226"/>
      <c r="L32" s="84"/>
      <c r="M32" s="80" t="str">
        <f>IF(ISBLANK(L32),"",IF(LOWER(LEFT(L32,1))="y","Yes","No"))</f>
        <v/>
      </c>
      <c r="N32" s="84"/>
      <c r="O32" s="80" t="str">
        <f>IF(ISBLANK(N32),"",IF(LOWER(LEFT(N32,1))="y","Yes","No"))</f>
        <v/>
      </c>
      <c r="P32" s="81"/>
      <c r="Q32" s="344" t="s">
        <v>199</v>
      </c>
      <c r="R32" s="345"/>
      <c r="S32" s="346"/>
      <c r="T32" s="215"/>
    </row>
    <row r="33" spans="1:20" ht="18" customHeight="1">
      <c r="A33" s="215"/>
      <c r="B33" s="225"/>
      <c r="C33" s="341" t="s">
        <v>233</v>
      </c>
      <c r="D33" s="342"/>
      <c r="E33" s="342"/>
      <c r="F33" s="343"/>
      <c r="G33" s="226"/>
      <c r="H33" s="82"/>
      <c r="I33" s="227"/>
      <c r="J33" s="227"/>
      <c r="K33" s="226"/>
      <c r="L33" s="82"/>
      <c r="M33" s="83"/>
      <c r="N33" s="82"/>
      <c r="O33" s="83"/>
      <c r="P33" s="76"/>
      <c r="Q33" s="123"/>
      <c r="R33" s="123"/>
      <c r="S33" s="123"/>
      <c r="T33" s="215"/>
    </row>
    <row r="34" spans="1:20" ht="39.950000000000003" customHeight="1">
      <c r="A34" s="215"/>
      <c r="B34" s="228">
        <v>8</v>
      </c>
      <c r="C34" s="258" t="s">
        <v>210</v>
      </c>
      <c r="D34" s="259"/>
      <c r="E34" s="259"/>
      <c r="F34" s="260"/>
      <c r="G34" s="229"/>
      <c r="H34" s="78" t="s">
        <v>129</v>
      </c>
      <c r="I34" s="227"/>
      <c r="J34" s="227"/>
      <c r="K34" s="226"/>
      <c r="L34" s="84"/>
      <c r="M34" s="80" t="str">
        <f>IF(ISBLANK(L34),"",IF(LOWER(LEFT(L34,1))="y","Yes","No"))</f>
        <v/>
      </c>
      <c r="N34" s="84"/>
      <c r="O34" s="80" t="str">
        <f>IF(ISBLANK(N34),"",IF(LOWER(LEFT(N34,1))="y","Yes","No"))</f>
        <v/>
      </c>
      <c r="P34" s="81"/>
      <c r="Q34" s="344" t="s">
        <v>232</v>
      </c>
      <c r="R34" s="345"/>
      <c r="S34" s="346"/>
      <c r="T34" s="215"/>
    </row>
    <row r="35" spans="1:20" ht="18" hidden="1" customHeight="1">
      <c r="A35" s="215"/>
      <c r="B35" s="225"/>
      <c r="C35" s="341" t="s">
        <v>148</v>
      </c>
      <c r="D35" s="342"/>
      <c r="E35" s="342"/>
      <c r="F35" s="343"/>
      <c r="G35" s="226"/>
      <c r="H35" s="82"/>
      <c r="I35" s="227"/>
      <c r="J35" s="227"/>
      <c r="K35" s="226"/>
      <c r="L35" s="82"/>
      <c r="M35" s="83"/>
      <c r="N35" s="82"/>
      <c r="O35" s="83"/>
      <c r="P35" s="76"/>
      <c r="Q35" s="123"/>
      <c r="R35" s="123"/>
      <c r="S35" s="123"/>
      <c r="T35" s="215"/>
    </row>
    <row r="36" spans="1:20" ht="39.950000000000003" hidden="1" customHeight="1">
      <c r="A36" s="215"/>
      <c r="B36" s="228">
        <v>9</v>
      </c>
      <c r="C36" s="258" t="s">
        <v>149</v>
      </c>
      <c r="D36" s="259"/>
      <c r="E36" s="259"/>
      <c r="F36" s="260"/>
      <c r="G36" s="229"/>
      <c r="H36" s="78" t="s">
        <v>129</v>
      </c>
      <c r="I36" s="227"/>
      <c r="J36" s="227"/>
      <c r="K36" s="226"/>
      <c r="L36" s="84"/>
      <c r="M36" s="80" t="str">
        <f>IF(ISBLANK(L36),"",IF(LOWER(LEFT(L36,1))="y","Yes","No"))</f>
        <v/>
      </c>
      <c r="N36" s="84"/>
      <c r="O36" s="80" t="str">
        <f>IF(ISBLANK(N36),"",IF(LOWER(LEFT(N36,1))="y","Yes","No"))</f>
        <v/>
      </c>
      <c r="P36" s="81"/>
      <c r="Q36" s="344" t="s">
        <v>199</v>
      </c>
      <c r="R36" s="345"/>
      <c r="S36" s="346"/>
      <c r="T36" s="215"/>
    </row>
    <row r="37" spans="1:20" ht="18" customHeight="1">
      <c r="A37" s="215"/>
      <c r="B37" s="225"/>
      <c r="C37" s="341" t="s">
        <v>234</v>
      </c>
      <c r="D37" s="342"/>
      <c r="E37" s="342"/>
      <c r="F37" s="343"/>
      <c r="G37" s="226"/>
      <c r="H37" s="82"/>
      <c r="I37" s="227"/>
      <c r="J37" s="227"/>
      <c r="K37" s="226"/>
      <c r="L37" s="82"/>
      <c r="M37" s="83"/>
      <c r="N37" s="82"/>
      <c r="O37" s="83"/>
      <c r="P37" s="76"/>
      <c r="Q37" s="123"/>
      <c r="R37" s="123"/>
      <c r="S37" s="123"/>
      <c r="T37" s="215"/>
    </row>
    <row r="38" spans="1:20" ht="39.950000000000003" customHeight="1">
      <c r="A38" s="215"/>
      <c r="B38" s="228">
        <v>10</v>
      </c>
      <c r="C38" s="258" t="s">
        <v>235</v>
      </c>
      <c r="D38" s="259"/>
      <c r="E38" s="259"/>
      <c r="F38" s="260"/>
      <c r="G38" s="229"/>
      <c r="H38" s="78" t="s">
        <v>129</v>
      </c>
      <c r="I38" s="227"/>
      <c r="J38" s="227"/>
      <c r="K38" s="226"/>
      <c r="L38" s="84"/>
      <c r="M38" s="80" t="str">
        <f>IF(ISBLANK(L38),"",IF(LOWER(LEFT(L38,1))="y","Yes","No"))</f>
        <v/>
      </c>
      <c r="N38" s="84"/>
      <c r="O38" s="80" t="str">
        <f>IF(ISBLANK(N38),"",IF(LOWER(LEFT(N38,1))="y","Yes","No"))</f>
        <v/>
      </c>
      <c r="P38" s="81"/>
      <c r="Q38" s="344" t="s">
        <v>232</v>
      </c>
      <c r="R38" s="345"/>
      <c r="S38" s="346"/>
      <c r="T38" s="215"/>
    </row>
    <row r="39" spans="1:20" ht="18" hidden="1" customHeight="1">
      <c r="A39" s="215"/>
      <c r="B39" s="225"/>
      <c r="C39" s="341" t="s">
        <v>152</v>
      </c>
      <c r="D39" s="342"/>
      <c r="E39" s="342"/>
      <c r="F39" s="343"/>
      <c r="G39" s="226"/>
      <c r="H39" s="82"/>
      <c r="I39" s="227"/>
      <c r="J39" s="227"/>
      <c r="K39" s="226"/>
      <c r="L39" s="82"/>
      <c r="M39" s="83"/>
      <c r="N39" s="82"/>
      <c r="O39" s="83"/>
      <c r="P39" s="76"/>
      <c r="Q39" s="123"/>
      <c r="R39" s="123"/>
      <c r="S39" s="123"/>
      <c r="T39" s="215"/>
    </row>
    <row r="40" spans="1:20" ht="39.950000000000003" hidden="1" customHeight="1">
      <c r="A40" s="215"/>
      <c r="B40" s="228">
        <v>11</v>
      </c>
      <c r="C40" s="258" t="s">
        <v>215</v>
      </c>
      <c r="D40" s="259"/>
      <c r="E40" s="259"/>
      <c r="F40" s="260"/>
      <c r="G40" s="229"/>
      <c r="H40" s="78">
        <v>2</v>
      </c>
      <c r="I40" s="220"/>
      <c r="J40" s="220"/>
      <c r="K40" s="220"/>
      <c r="L40" s="87"/>
      <c r="M40" s="80" t="str">
        <f>IF(ISBLANK(L40),"",IF(AND(L40&gt;=H40,L40&gt;0),"Yes","No"))</f>
        <v/>
      </c>
      <c r="N40" s="87"/>
      <c r="O40" s="80" t="str">
        <f>IF(ISBLANK(N40),"",IF(AND(N40&gt;=L40,N40&gt;0),"Yes","No"))</f>
        <v/>
      </c>
      <c r="P40" s="81"/>
      <c r="Q40" s="344" t="s">
        <v>199</v>
      </c>
      <c r="R40" s="345"/>
      <c r="S40" s="346"/>
      <c r="T40" s="215"/>
    </row>
    <row r="41" spans="1:20" ht="18" hidden="1" customHeight="1">
      <c r="A41" s="215"/>
      <c r="B41" s="225"/>
      <c r="C41" s="341" t="s">
        <v>154</v>
      </c>
      <c r="D41" s="342"/>
      <c r="E41" s="342"/>
      <c r="F41" s="343"/>
      <c r="G41" s="226"/>
      <c r="H41" s="82"/>
      <c r="I41" s="227"/>
      <c r="J41" s="227"/>
      <c r="K41" s="226"/>
      <c r="L41" s="82"/>
      <c r="M41" s="83"/>
      <c r="N41" s="82"/>
      <c r="O41" s="83"/>
      <c r="P41" s="76"/>
      <c r="Q41" s="123"/>
      <c r="R41" s="123"/>
      <c r="S41" s="123"/>
      <c r="T41" s="215"/>
    </row>
    <row r="42" spans="1:20" ht="39.950000000000003" hidden="1" customHeight="1">
      <c r="A42" s="215"/>
      <c r="B42" s="228">
        <v>12</v>
      </c>
      <c r="C42" s="258" t="s">
        <v>216</v>
      </c>
      <c r="D42" s="259"/>
      <c r="E42" s="259"/>
      <c r="F42" s="260"/>
      <c r="G42" s="229"/>
      <c r="H42" s="78">
        <v>1</v>
      </c>
      <c r="I42" s="220"/>
      <c r="J42" s="220"/>
      <c r="K42" s="220"/>
      <c r="L42" s="87"/>
      <c r="M42" s="80" t="str">
        <f>IF(ISBLANK(L42),"",IF(AND(L42&gt;=H42,L42&gt;0),"Yes","No"))</f>
        <v/>
      </c>
      <c r="N42" s="87"/>
      <c r="O42" s="80" t="str">
        <f>IF(ISBLANK(N42),"",IF(AND(N42&gt;=L42,N42&gt;0),"Yes","No"))</f>
        <v/>
      </c>
      <c r="P42" s="81"/>
      <c r="Q42" s="344" t="s">
        <v>199</v>
      </c>
      <c r="R42" s="345"/>
      <c r="S42" s="346"/>
      <c r="T42" s="215"/>
    </row>
    <row r="43" spans="1:20" ht="18" hidden="1" customHeight="1">
      <c r="A43" s="215"/>
      <c r="B43" s="225"/>
      <c r="C43" s="341" t="s">
        <v>156</v>
      </c>
      <c r="D43" s="342"/>
      <c r="E43" s="342"/>
      <c r="F43" s="343"/>
      <c r="G43" s="226"/>
      <c r="H43" s="82"/>
      <c r="I43" s="227"/>
      <c r="J43" s="227"/>
      <c r="K43" s="226"/>
      <c r="L43" s="82"/>
      <c r="M43" s="83"/>
      <c r="N43" s="82"/>
      <c r="O43" s="83"/>
      <c r="P43" s="76"/>
      <c r="Q43" s="123"/>
      <c r="R43" s="123"/>
      <c r="S43" s="123"/>
      <c r="T43" s="215"/>
    </row>
    <row r="44" spans="1:20" ht="39.950000000000003" hidden="1" customHeight="1">
      <c r="A44" s="215"/>
      <c r="B44" s="228">
        <v>13</v>
      </c>
      <c r="C44" s="258" t="s">
        <v>217</v>
      </c>
      <c r="D44" s="259"/>
      <c r="E44" s="259"/>
      <c r="F44" s="260"/>
      <c r="G44" s="229"/>
      <c r="H44" s="78">
        <v>1</v>
      </c>
      <c r="I44" s="220"/>
      <c r="J44" s="220"/>
      <c r="K44" s="220"/>
      <c r="L44" s="87"/>
      <c r="M44" s="80" t="str">
        <f>IF(ISBLANK(L44),"",IF(AND(L44&gt;=H44,L44&gt;0),"Yes","No"))</f>
        <v/>
      </c>
      <c r="N44" s="87"/>
      <c r="O44" s="80" t="str">
        <f>IF(ISBLANK(N44),"",IF(AND(N44&gt;=L44,N44&gt;0),"Yes","No"))</f>
        <v/>
      </c>
      <c r="P44" s="81"/>
      <c r="Q44" s="344" t="s">
        <v>199</v>
      </c>
      <c r="R44" s="345"/>
      <c r="S44" s="346"/>
      <c r="T44" s="215"/>
    </row>
    <row r="45" spans="1:20" ht="18" hidden="1" customHeight="1">
      <c r="A45" s="215"/>
      <c r="B45" s="225"/>
      <c r="C45" s="341" t="s">
        <v>218</v>
      </c>
      <c r="D45" s="342"/>
      <c r="E45" s="342"/>
      <c r="F45" s="343"/>
      <c r="G45" s="226"/>
      <c r="H45" s="82"/>
      <c r="I45" s="227"/>
      <c r="J45" s="227"/>
      <c r="K45" s="226"/>
      <c r="L45" s="82"/>
      <c r="M45" s="83"/>
      <c r="N45" s="82"/>
      <c r="O45" s="83"/>
      <c r="P45" s="76"/>
      <c r="Q45" s="123"/>
      <c r="R45" s="123"/>
      <c r="S45" s="123"/>
      <c r="T45" s="215"/>
    </row>
    <row r="46" spans="1:20" ht="39.950000000000003" hidden="1" customHeight="1">
      <c r="A46" s="215"/>
      <c r="B46" s="228">
        <v>14</v>
      </c>
      <c r="C46" s="258" t="s">
        <v>219</v>
      </c>
      <c r="D46" s="259"/>
      <c r="E46" s="259"/>
      <c r="F46" s="260"/>
      <c r="G46" s="229"/>
      <c r="H46" s="78">
        <v>25</v>
      </c>
      <c r="I46" s="220"/>
      <c r="J46" s="220"/>
      <c r="K46" s="220"/>
      <c r="L46" s="87"/>
      <c r="M46" s="80" t="str">
        <f>IF(ISBLANK(L46),"",IF(AND(L46&gt;=H46,L46&gt;0),"Yes","No"))</f>
        <v/>
      </c>
      <c r="N46" s="87"/>
      <c r="O46" s="80" t="str">
        <f>IF(ISBLANK(N46),"",IF(AND(N46&gt;=H46,N46&gt;0),"Yes","No"))</f>
        <v/>
      </c>
      <c r="P46" s="81"/>
      <c r="Q46" s="344" t="s">
        <v>199</v>
      </c>
      <c r="R46" s="345"/>
      <c r="S46" s="346"/>
      <c r="T46" s="215"/>
    </row>
    <row r="47" spans="1:20" ht="18" hidden="1" customHeight="1">
      <c r="A47" s="215"/>
      <c r="B47" s="225"/>
      <c r="C47" s="341" t="s">
        <v>220</v>
      </c>
      <c r="D47" s="342"/>
      <c r="E47" s="342"/>
      <c r="F47" s="343"/>
      <c r="G47" s="226"/>
      <c r="H47" s="82"/>
      <c r="I47" s="227"/>
      <c r="J47" s="227"/>
      <c r="K47" s="226"/>
      <c r="L47" s="82"/>
      <c r="M47" s="83"/>
      <c r="N47" s="82"/>
      <c r="O47" s="83"/>
      <c r="P47" s="76"/>
      <c r="Q47" s="123"/>
      <c r="R47" s="123"/>
      <c r="S47" s="123"/>
      <c r="T47" s="215"/>
    </row>
    <row r="48" spans="1:20" ht="39.950000000000003" hidden="1" customHeight="1">
      <c r="A48" s="215"/>
      <c r="B48" s="228">
        <v>15</v>
      </c>
      <c r="C48" s="258" t="s">
        <v>221</v>
      </c>
      <c r="D48" s="259"/>
      <c r="E48" s="259"/>
      <c r="F48" s="260"/>
      <c r="G48" s="229"/>
      <c r="H48" s="88">
        <v>0.5</v>
      </c>
      <c r="I48" s="78">
        <f>IF(ISBLANK(E13),,ROUND(E13*H48,0))</f>
        <v>0</v>
      </c>
      <c r="J48" s="78">
        <f>IF(ISBLANK(F13),,ROUND(F13*H48,0))</f>
        <v>0</v>
      </c>
      <c r="K48" s="229"/>
      <c r="L48" s="89"/>
      <c r="M48" s="80" t="str">
        <f>IF(ISBLANK(L48),"",IF(ISBLANK(E13),"",IF(AND(L48&gt;=I48,L48&gt;0),"Yes","No")))</f>
        <v/>
      </c>
      <c r="N48" s="89"/>
      <c r="O48" s="80" t="str">
        <f>IF(ISBLANK(N48),"",IF(ISBLANK(F13),"",IF(AND(N48&gt;=J48,N48&gt;0),"Yes","No")))</f>
        <v/>
      </c>
      <c r="P48" s="81"/>
      <c r="Q48" s="344" t="s">
        <v>199</v>
      </c>
      <c r="R48" s="345"/>
      <c r="S48" s="346"/>
      <c r="T48" s="215"/>
    </row>
    <row r="49" spans="1:20" ht="15" hidden="1" customHeight="1">
      <c r="A49" s="215"/>
      <c r="B49" s="230"/>
      <c r="C49" s="215"/>
      <c r="D49" s="215"/>
      <c r="E49" s="215"/>
      <c r="F49" s="215"/>
      <c r="G49" s="226"/>
      <c r="H49" s="124"/>
      <c r="I49" s="227"/>
      <c r="J49" s="227"/>
      <c r="K49" s="226"/>
      <c r="L49" s="82"/>
      <c r="M49" s="125"/>
      <c r="N49" s="82"/>
      <c r="O49" s="125"/>
      <c r="P49" s="76"/>
      <c r="Q49" s="126"/>
      <c r="R49" s="126"/>
      <c r="S49" s="126"/>
      <c r="T49" s="215"/>
    </row>
    <row r="50" spans="1:20" s="132" customFormat="1" ht="24.95" hidden="1" customHeight="1">
      <c r="A50" s="127"/>
      <c r="B50" s="337" t="s">
        <v>163</v>
      </c>
      <c r="C50" s="338"/>
      <c r="D50" s="338"/>
      <c r="E50" s="338"/>
      <c r="F50" s="128"/>
      <c r="G50" s="129"/>
      <c r="H50" s="128"/>
      <c r="I50" s="220"/>
      <c r="J50" s="220"/>
      <c r="K50" s="220"/>
      <c r="L50" s="130" t="str">
        <f>IF(AND(L28&amp;L24&amp;L30&amp;L32&amp;L34&amp;L36&amp;L38&amp;L40&amp;L42&amp;L22&amp;L26&amp;L44&amp;L46&amp;L48="",L20&lt;1),"",$M$50)</f>
        <v/>
      </c>
      <c r="M50" s="131">
        <f>COUNTIF($M$20:$M$48,"Yes")</f>
        <v>0</v>
      </c>
      <c r="N50" s="130" t="str">
        <f>IF(AND(N22&amp;N26&amp;N28&amp;N24&amp;N30&amp;N32&amp;N34&amp;N36&amp;N38&amp;N40&amp;N42&amp;N44&amp;N46&amp;N48="",N20&lt;1),"",$O$50)</f>
        <v/>
      </c>
      <c r="O50" s="131">
        <f>COUNTIF($O$20:$O$48,"Yes")</f>
        <v>0</v>
      </c>
      <c r="P50" s="76"/>
      <c r="Q50" s="215"/>
      <c r="R50" s="215"/>
      <c r="S50" s="215"/>
      <c r="T50" s="127"/>
    </row>
    <row r="51" spans="1:20" ht="9.9499999999999993" hidden="1" customHeight="1">
      <c r="A51" s="133" t="s">
        <v>164</v>
      </c>
      <c r="B51" s="219"/>
      <c r="C51" s="215"/>
      <c r="D51" s="215"/>
      <c r="E51" s="215"/>
      <c r="F51" s="128"/>
      <c r="G51" s="215"/>
      <c r="H51" s="64"/>
      <c r="I51" s="220"/>
      <c r="J51" s="220"/>
      <c r="K51" s="215"/>
      <c r="L51" s="64"/>
      <c r="M51" s="64"/>
      <c r="N51" s="64"/>
      <c r="O51" s="64"/>
      <c r="P51" s="215"/>
      <c r="Q51" s="215"/>
      <c r="R51" s="215"/>
      <c r="S51" s="215"/>
      <c r="T51" s="215"/>
    </row>
    <row r="52" spans="1:20" ht="24.95" hidden="1" customHeight="1">
      <c r="A52" s="215"/>
      <c r="B52" s="337" t="s">
        <v>165</v>
      </c>
      <c r="C52" s="338"/>
      <c r="D52" s="338"/>
      <c r="E52" s="338"/>
      <c r="F52" s="128"/>
      <c r="G52" s="134"/>
      <c r="H52" s="134"/>
      <c r="I52" s="135"/>
      <c r="J52" s="135"/>
      <c r="K52" s="135"/>
      <c r="L52" s="339" t="str">
        <f>IF(OR(st_total_final&lt;&gt;"",st_total_firsteval=""),"",IF(st_total_firsteval&gt;=12,"Gold Award",IF(st_total_firsteval&gt;=9,"Silver Award",IF(st_total_firsteval&gt;=6,"Bronze Award",IF(st_total_firsteval&gt;=1,"Participation Certificate","No Award")))))</f>
        <v/>
      </c>
      <c r="M52" s="339"/>
      <c r="N52" s="339" t="str">
        <f>IF(st_total_final&lt;&gt;"",IF(st_total_final&gt;=12,"Gold Award",IF(st_total_final&gt;=9,"Silver Award",IF(st_total_final&gt;=6,"Bronze Award",IF(st_total_final&gt;=1,"Participation Certificate","No Award")))),"")</f>
        <v/>
      </c>
      <c r="O52" s="339"/>
      <c r="P52" s="136"/>
      <c r="Q52" s="215"/>
      <c r="R52" s="215"/>
      <c r="S52" s="215"/>
      <c r="T52" s="215"/>
    </row>
    <row r="53" spans="1:20" ht="15" hidden="1" customHeight="1">
      <c r="A53" s="215"/>
      <c r="B53" s="233" t="s">
        <v>236</v>
      </c>
      <c r="C53" s="215"/>
      <c r="D53" s="215"/>
      <c r="E53" s="215"/>
      <c r="F53" s="215"/>
      <c r="G53" s="215"/>
      <c r="H53" s="137"/>
      <c r="I53" s="138"/>
      <c r="J53" s="138"/>
      <c r="K53" s="138"/>
      <c r="L53" s="215"/>
      <c r="M53" s="215"/>
      <c r="N53" s="215"/>
      <c r="O53" s="139"/>
      <c r="P53" s="139"/>
      <c r="Q53" s="215"/>
      <c r="R53" s="215"/>
      <c r="S53" s="215"/>
      <c r="T53" s="215"/>
    </row>
    <row r="54" spans="1:20" ht="9.9499999999999993" hidden="1" customHeight="1">
      <c r="A54" s="215"/>
      <c r="B54" s="219"/>
      <c r="C54" s="140" t="s">
        <v>168</v>
      </c>
      <c r="D54" s="340"/>
      <c r="E54" s="340"/>
      <c r="F54" s="340"/>
      <c r="G54" s="231"/>
      <c r="H54" s="340"/>
      <c r="I54" s="340"/>
      <c r="J54" s="340"/>
      <c r="K54" s="340"/>
      <c r="L54" s="340"/>
      <c r="M54" s="340"/>
      <c r="N54" s="215"/>
      <c r="O54" s="139"/>
      <c r="P54" s="232"/>
      <c r="Q54" s="215"/>
      <c r="R54" s="215"/>
      <c r="S54" s="215"/>
      <c r="T54" s="215"/>
    </row>
    <row r="55" spans="1:20" ht="65.099999999999994" hidden="1" customHeight="1">
      <c r="A55" s="215"/>
      <c r="B55" s="219"/>
      <c r="C55" s="140" t="s">
        <v>168</v>
      </c>
      <c r="D55" s="340"/>
      <c r="E55" s="340"/>
      <c r="F55" s="340"/>
      <c r="G55" s="231"/>
      <c r="H55" s="340"/>
      <c r="I55" s="340"/>
      <c r="J55" s="340"/>
      <c r="K55" s="340"/>
      <c r="L55" s="340"/>
      <c r="M55" s="340"/>
      <c r="N55" s="215"/>
      <c r="O55" s="139"/>
      <c r="P55" s="232"/>
      <c r="Q55" s="215"/>
      <c r="R55" s="215"/>
      <c r="S55" s="215"/>
      <c r="T55" s="215"/>
    </row>
    <row r="56" spans="1:20" ht="15" hidden="1" customHeight="1">
      <c r="A56" s="215"/>
      <c r="B56" s="219"/>
      <c r="C56" s="215"/>
      <c r="D56" s="336" t="s">
        <v>170</v>
      </c>
      <c r="E56" s="336"/>
      <c r="F56" s="336"/>
      <c r="G56" s="141"/>
      <c r="H56" s="336" t="s">
        <v>223</v>
      </c>
      <c r="I56" s="336"/>
      <c r="J56" s="336"/>
      <c r="K56" s="336"/>
      <c r="L56" s="336"/>
      <c r="M56" s="336"/>
      <c r="N56" s="215"/>
      <c r="O56" s="139"/>
      <c r="P56" s="139"/>
      <c r="Q56" s="215"/>
      <c r="R56" s="215"/>
      <c r="S56" s="215"/>
      <c r="T56" s="215"/>
    </row>
    <row r="57" spans="1:20" ht="15" hidden="1" customHeight="1">
      <c r="A57" s="215"/>
      <c r="B57" s="219"/>
      <c r="C57" s="215"/>
      <c r="D57" s="215"/>
      <c r="E57" s="215"/>
      <c r="F57" s="215"/>
      <c r="G57" s="231"/>
      <c r="H57" s="137"/>
      <c r="I57" s="138"/>
      <c r="J57" s="138"/>
      <c r="K57" s="138"/>
      <c r="L57" s="231"/>
      <c r="M57" s="231"/>
      <c r="N57" s="215"/>
      <c r="O57" s="139"/>
      <c r="P57" s="139"/>
      <c r="Q57" s="215"/>
      <c r="R57" s="215"/>
      <c r="S57" s="215"/>
      <c r="T57" s="215"/>
    </row>
    <row r="58" spans="1:20" ht="15" customHeight="1">
      <c r="A58" s="215"/>
      <c r="B58" s="219"/>
      <c r="C58" s="215"/>
      <c r="D58" s="215"/>
      <c r="E58" s="215"/>
      <c r="F58" s="215"/>
      <c r="G58" s="215"/>
      <c r="H58" s="64"/>
      <c r="I58" s="220"/>
      <c r="J58" s="220"/>
      <c r="K58" s="215"/>
      <c r="L58" s="215"/>
      <c r="M58" s="215"/>
      <c r="N58" s="215"/>
      <c r="O58" s="215"/>
      <c r="P58" s="215"/>
      <c r="Q58" s="215"/>
      <c r="R58" s="215"/>
      <c r="S58" s="215"/>
      <c r="T58" s="215"/>
    </row>
  </sheetData>
  <mergeCells count="87">
    <mergeCell ref="B6:C6"/>
    <mergeCell ref="D6:F6"/>
    <mergeCell ref="H6:L6"/>
    <mergeCell ref="M6:O6"/>
    <mergeCell ref="Q6:S8"/>
    <mergeCell ref="B7:C7"/>
    <mergeCell ref="D7:F7"/>
    <mergeCell ref="H7:L7"/>
    <mergeCell ref="M7:O7"/>
    <mergeCell ref="B8:C8"/>
    <mergeCell ref="D8:F8"/>
    <mergeCell ref="H8:L8"/>
    <mergeCell ref="M8:O8"/>
    <mergeCell ref="B10:C10"/>
    <mergeCell ref="D10:F10"/>
    <mergeCell ref="H10:L10"/>
    <mergeCell ref="M10:O10"/>
    <mergeCell ref="H11:L11"/>
    <mergeCell ref="M11:O11"/>
    <mergeCell ref="H12:L12"/>
    <mergeCell ref="M12:O12"/>
    <mergeCell ref="H13:L13"/>
    <mergeCell ref="M13:O13"/>
    <mergeCell ref="Q15:S17"/>
    <mergeCell ref="L16:L17"/>
    <mergeCell ref="N16:N17"/>
    <mergeCell ref="C19:F19"/>
    <mergeCell ref="C20:F20"/>
    <mergeCell ref="Q20:S20"/>
    <mergeCell ref="B15:F17"/>
    <mergeCell ref="H15:H17"/>
    <mergeCell ref="I15:I17"/>
    <mergeCell ref="J15:J17"/>
    <mergeCell ref="L15:M15"/>
    <mergeCell ref="N15:O15"/>
    <mergeCell ref="C21:F21"/>
    <mergeCell ref="C22:F22"/>
    <mergeCell ref="Q22:S22"/>
    <mergeCell ref="C23:F23"/>
    <mergeCell ref="C24:F24"/>
    <mergeCell ref="Q24:S24"/>
    <mergeCell ref="C25:F25"/>
    <mergeCell ref="C26:F26"/>
    <mergeCell ref="Q26:S26"/>
    <mergeCell ref="C27:F27"/>
    <mergeCell ref="C28:F28"/>
    <mergeCell ref="Q28:S28"/>
    <mergeCell ref="C29:F29"/>
    <mergeCell ref="C30:F30"/>
    <mergeCell ref="Q30:S30"/>
    <mergeCell ref="C31:F31"/>
    <mergeCell ref="C32:F32"/>
    <mergeCell ref="Q32:S32"/>
    <mergeCell ref="C33:F33"/>
    <mergeCell ref="C34:F34"/>
    <mergeCell ref="Q34:S34"/>
    <mergeCell ref="C35:F35"/>
    <mergeCell ref="C36:F36"/>
    <mergeCell ref="Q36:S36"/>
    <mergeCell ref="C37:F37"/>
    <mergeCell ref="C38:F38"/>
    <mergeCell ref="Q38:S38"/>
    <mergeCell ref="C39:F39"/>
    <mergeCell ref="C40:F40"/>
    <mergeCell ref="Q40:S40"/>
    <mergeCell ref="Q46:S46"/>
    <mergeCell ref="C47:F47"/>
    <mergeCell ref="C48:F48"/>
    <mergeCell ref="Q48:S48"/>
    <mergeCell ref="C41:F41"/>
    <mergeCell ref="C42:F42"/>
    <mergeCell ref="Q42:S42"/>
    <mergeCell ref="C43:F43"/>
    <mergeCell ref="C44:F44"/>
    <mergeCell ref="Q44:S44"/>
    <mergeCell ref="N52:O52"/>
    <mergeCell ref="D55:F55"/>
    <mergeCell ref="H55:M55"/>
    <mergeCell ref="C45:F45"/>
    <mergeCell ref="C46:F46"/>
    <mergeCell ref="D54:F54"/>
    <mergeCell ref="H54:M54"/>
    <mergeCell ref="D56:F56"/>
    <mergeCell ref="H56:M56"/>
    <mergeCell ref="B50:E50"/>
    <mergeCell ref="B52:E52"/>
    <mergeCell ref="L52:M52"/>
  </mergeCells>
  <conditionalFormatting sqref="L50 N50">
    <cfRule type="cellIs" dxfId="47" priority="48" stopIfTrue="1" operator="greaterThanOrEqual">
      <formula>6</formula>
    </cfRule>
    <cfRule type="cellIs" dxfId="46" priority="47" stopIfTrue="1" operator="greaterThanOrEqual">
      <formula>9</formula>
    </cfRule>
    <cfRule type="cellIs" dxfId="45" priority="45" stopIfTrue="1" operator="equal">
      <formula>""</formula>
    </cfRule>
    <cfRule type="cellIs" dxfId="44" priority="46" stopIfTrue="1" operator="greaterThanOrEqual">
      <formula>12</formula>
    </cfRule>
  </conditionalFormatting>
  <conditionalFormatting sqref="L52 N52">
    <cfRule type="cellIs" dxfId="43" priority="50" stopIfTrue="1" operator="equal">
      <formula>"Bronze Award"</formula>
    </cfRule>
    <cfRule type="containsText" dxfId="42" priority="49" stopIfTrue="1" operator="containsText" text="Participation Certificate">
      <formula>NOT(ISERROR(SEARCH("Participation Certificate",L52)))</formula>
    </cfRule>
    <cfRule type="cellIs" dxfId="41" priority="52" stopIfTrue="1" operator="equal">
      <formula>"Gold Award"</formula>
    </cfRule>
    <cfRule type="cellIs" dxfId="40" priority="51" stopIfTrue="1" operator="equal">
      <formula>"Silver Award"</formula>
    </cfRule>
  </conditionalFormatting>
  <conditionalFormatting sqref="M19:M21 O19:O21 M28 O28">
    <cfRule type="cellIs" dxfId="39" priority="44" stopIfTrue="1" operator="equal">
      <formula>"No"</formula>
    </cfRule>
    <cfRule type="cellIs" dxfId="38" priority="43" stopIfTrue="1" operator="equal">
      <formula>"Yes"</formula>
    </cfRule>
  </conditionalFormatting>
  <conditionalFormatting sqref="M20">
    <cfRule type="cellIs" dxfId="37" priority="38" stopIfTrue="1" operator="equal">
      <formula>"No"</formula>
    </cfRule>
    <cfRule type="cellIs" dxfId="36" priority="37" stopIfTrue="1" operator="equal">
      <formula>"Yes"</formula>
    </cfRule>
  </conditionalFormatting>
  <conditionalFormatting sqref="M22:M24 O22:O24">
    <cfRule type="cellIs" dxfId="35" priority="5" stopIfTrue="1" operator="equal">
      <formula>"Yes"</formula>
    </cfRule>
  </conditionalFormatting>
  <conditionalFormatting sqref="M22:M24 O24">
    <cfRule type="cellIs" dxfId="34" priority="6" stopIfTrue="1" operator="equal">
      <formula>"No"</formula>
    </cfRule>
  </conditionalFormatting>
  <conditionalFormatting sqref="M26">
    <cfRule type="cellIs" dxfId="33" priority="34" stopIfTrue="1" operator="equal">
      <formula>"No"</formula>
    </cfRule>
    <cfRule type="cellIs" dxfId="32" priority="33" stopIfTrue="1" operator="equal">
      <formula>"Yes"</formula>
    </cfRule>
  </conditionalFormatting>
  <conditionalFormatting sqref="M30 O30">
    <cfRule type="cellIs" dxfId="31" priority="1" stopIfTrue="1" operator="equal">
      <formula>"Yes"</formula>
    </cfRule>
    <cfRule type="cellIs" dxfId="30" priority="2" stopIfTrue="1" operator="equal">
      <formula>"No"</formula>
    </cfRule>
  </conditionalFormatting>
  <conditionalFormatting sqref="M32 O32">
    <cfRule type="cellIs" dxfId="29" priority="28" stopIfTrue="1" operator="equal">
      <formula>"No"</formula>
    </cfRule>
    <cfRule type="cellIs" dxfId="28" priority="27" stopIfTrue="1" operator="equal">
      <formula>"Yes"</formula>
    </cfRule>
  </conditionalFormatting>
  <conditionalFormatting sqref="M34 O34">
    <cfRule type="cellIs" dxfId="27" priority="26" stopIfTrue="1" operator="equal">
      <formula>"No"</formula>
    </cfRule>
    <cfRule type="cellIs" dxfId="26" priority="25" stopIfTrue="1" operator="equal">
      <formula>"Yes"</formula>
    </cfRule>
  </conditionalFormatting>
  <conditionalFormatting sqref="M36 O36">
    <cfRule type="cellIs" dxfId="25" priority="23" stopIfTrue="1" operator="equal">
      <formula>"Yes"</formula>
    </cfRule>
    <cfRule type="cellIs" dxfId="24" priority="24" stopIfTrue="1" operator="equal">
      <formula>"No"</formula>
    </cfRule>
  </conditionalFormatting>
  <conditionalFormatting sqref="M38 O38">
    <cfRule type="cellIs" dxfId="23" priority="21" stopIfTrue="1" operator="equal">
      <formula>"Yes"</formula>
    </cfRule>
    <cfRule type="cellIs" dxfId="22" priority="22" stopIfTrue="1" operator="equal">
      <formula>"No"</formula>
    </cfRule>
  </conditionalFormatting>
  <conditionalFormatting sqref="M40">
    <cfRule type="cellIs" dxfId="21" priority="41" stopIfTrue="1" operator="equal">
      <formula>"Yes"</formula>
    </cfRule>
    <cfRule type="cellIs" dxfId="20" priority="42" stopIfTrue="1" operator="equal">
      <formula>"No"</formula>
    </cfRule>
  </conditionalFormatting>
  <conditionalFormatting sqref="M42">
    <cfRule type="cellIs" dxfId="19" priority="18" stopIfTrue="1" operator="equal">
      <formula>"No"</formula>
    </cfRule>
    <cfRule type="cellIs" dxfId="18" priority="17" stopIfTrue="1" operator="equal">
      <formula>"Yes"</formula>
    </cfRule>
  </conditionalFormatting>
  <conditionalFormatting sqref="M44">
    <cfRule type="cellIs" dxfId="17" priority="14" stopIfTrue="1" operator="equal">
      <formula>"No"</formula>
    </cfRule>
    <cfRule type="cellIs" dxfId="16" priority="13" stopIfTrue="1" operator="equal">
      <formula>"Yes"</formula>
    </cfRule>
  </conditionalFormatting>
  <conditionalFormatting sqref="M46">
    <cfRule type="cellIs" dxfId="15" priority="9" stopIfTrue="1" operator="equal">
      <formula>"Yes"</formula>
    </cfRule>
    <cfRule type="cellIs" dxfId="14" priority="10" stopIfTrue="1" operator="equal">
      <formula>"No"</formula>
    </cfRule>
  </conditionalFormatting>
  <conditionalFormatting sqref="M48 O48">
    <cfRule type="cellIs" dxfId="13" priority="19" stopIfTrue="1" operator="equal">
      <formula>"Yes"</formula>
    </cfRule>
    <cfRule type="cellIs" dxfId="12" priority="20" stopIfTrue="1" operator="equal">
      <formula>"No"</formula>
    </cfRule>
  </conditionalFormatting>
  <conditionalFormatting sqref="O20">
    <cfRule type="cellIs" dxfId="11" priority="35" stopIfTrue="1" operator="equal">
      <formula>"Yes"</formula>
    </cfRule>
    <cfRule type="cellIs" dxfId="10" priority="36" stopIfTrue="1" operator="equal">
      <formula>"No"</formula>
    </cfRule>
  </conditionalFormatting>
  <conditionalFormatting sqref="O22:O26">
    <cfRule type="cellIs" dxfId="9" priority="32" stopIfTrue="1" operator="equal">
      <formula>"No"</formula>
    </cfRule>
  </conditionalFormatting>
  <conditionalFormatting sqref="O26">
    <cfRule type="cellIs" dxfId="8" priority="31" stopIfTrue="1" operator="equal">
      <formula>"Yes"</formula>
    </cfRule>
  </conditionalFormatting>
  <conditionalFormatting sqref="O40">
    <cfRule type="cellIs" dxfId="7" priority="39" stopIfTrue="1" operator="equal">
      <formula>"Yes"</formula>
    </cfRule>
    <cfRule type="cellIs" dxfId="6" priority="40" stopIfTrue="1" operator="equal">
      <formula>"No"</formula>
    </cfRule>
  </conditionalFormatting>
  <conditionalFormatting sqref="O42">
    <cfRule type="cellIs" dxfId="5" priority="16" stopIfTrue="1" operator="equal">
      <formula>"No"</formula>
    </cfRule>
    <cfRule type="cellIs" dxfId="4" priority="15" stopIfTrue="1" operator="equal">
      <formula>"Yes"</formula>
    </cfRule>
  </conditionalFormatting>
  <conditionalFormatting sqref="O44">
    <cfRule type="cellIs" dxfId="3" priority="12" stopIfTrue="1" operator="equal">
      <formula>"No"</formula>
    </cfRule>
    <cfRule type="cellIs" dxfId="2" priority="11" stopIfTrue="1" operator="equal">
      <formula>"Yes"</formula>
    </cfRule>
  </conditionalFormatting>
  <conditionalFormatting sqref="O46">
    <cfRule type="cellIs" dxfId="1" priority="8" stopIfTrue="1" operator="equal">
      <formula>"No"</formula>
    </cfRule>
    <cfRule type="cellIs" dxfId="0" priority="7" stopIfTrue="1" operator="equal">
      <formula>"Yes"</formula>
    </cfRule>
  </conditionalFormatting>
  <dataValidations count="7">
    <dataValidation type="whole" allowBlank="1" showInputMessage="1" showErrorMessage="1" errorTitle="Error" error="Please use a whole number." sqref="N42 N40 N20 L40 L46 L42 L26 N26 N44 L44 N46" xr:uid="{974A8412-876A-40E2-B3D1-54E57B0D016A}">
      <formula1>0</formula1>
      <formula2>99</formula2>
    </dataValidation>
    <dataValidation type="whole" operator="greaterThanOrEqual" allowBlank="1" showInputMessage="1" showErrorMessage="1" errorTitle="Error" error="Please enter a value &gt;= 0" sqref="E13:F13 O13" xr:uid="{FB44A6D7-7C40-4AD7-B6B2-D6206049F915}">
      <formula1>0</formula1>
    </dataValidation>
    <dataValidation allowBlank="1" showInputMessage="1" showErrorMessage="1" errorTitle="Error" error="Please use a whole number." sqref="L50 N50" xr:uid="{CE6CFA99-4C6F-46AC-B11C-2D6E27F3A13C}"/>
    <dataValidation type="list" errorStyle="warning" allowBlank="1" showInputMessage="1" showErrorMessage="1" errorTitle="Error" error="Please use Yes or No as an input" sqref="N36 N38 L36 L38 N28 L28 L25 L34 N30 L30 N32 L32 N34 L19 L21:L23 N19:N23 N25" xr:uid="{D3B60299-35CB-4BD1-9613-14D3C6D666CB}">
      <formula1>"Yes,No"</formula1>
    </dataValidation>
    <dataValidation type="whole" allowBlank="1" showInputMessage="1" showErrorMessage="1" errorTitle="Please use a whole number" error="Please enter the number of scouts that achieved this requirement." sqref="L48 N48" xr:uid="{0FF473FB-F2B4-47ED-AF69-F8B231851BAF}">
      <formula1>0</formula1>
      <formula2>E20</formula2>
    </dataValidation>
    <dataValidation type="decimal" allowBlank="1" showInputMessage="1" showErrorMessage="1" errorTitle="Please use a %" error="Please use a % from 0% to 100%" sqref="N24" xr:uid="{D7E1192F-DE2B-403A-945D-7707B9550C73}">
      <formula1>0</formula1>
      <formula2>1</formula2>
    </dataValidation>
    <dataValidation type="decimal" allowBlank="1" showInputMessage="1" showErrorMessage="1" errorTitle="Please use %" error="Please use a % from 0% to 100%" sqref="L24" xr:uid="{59974135-9055-4B7D-AB32-611E0C54FDB0}">
      <formula1>0</formula1>
      <formula2>1</formula2>
    </dataValidation>
  </dataValidations>
  <printOptions horizontalCentered="1"/>
  <pageMargins left="0" right="0" top="0.39370078740157483" bottom="0" header="0.11811023622047245" footer="0.19685039370078741"/>
  <pageSetup paperSize="9" scale="8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21</vt:i4>
      </vt:variant>
    </vt:vector>
  </HeadingPairs>
  <TitlesOfParts>
    <vt:vector size="27" baseType="lpstr">
      <vt:lpstr>Star Patrol Award Cover</vt:lpstr>
      <vt:lpstr>Star Patrol Award Guidelines</vt:lpstr>
      <vt:lpstr> Star Patrol Assessment Sheet</vt:lpstr>
      <vt:lpstr>Example - Completed Sheet</vt:lpstr>
      <vt:lpstr>Changes 2022_2023</vt:lpstr>
      <vt:lpstr>Changes 2023_2024</vt:lpstr>
      <vt:lpstr>' Star Patrol Assessment Sheet'!Print_Area</vt:lpstr>
      <vt:lpstr>'Changes 2022_2023'!Print_Area</vt:lpstr>
      <vt:lpstr>'Changes 2023_2024'!Print_Area</vt:lpstr>
      <vt:lpstr>'Example - Completed Sheet'!Print_Area</vt:lpstr>
      <vt:lpstr>'Star Patrol Award Cover'!Print_Area</vt:lpstr>
      <vt:lpstr>'Star Patrol Award Guidelines'!Print_Area</vt:lpstr>
      <vt:lpstr>'Star Patrol Award Guidelines'!Print_Titles</vt:lpstr>
      <vt:lpstr>st_award_final</vt:lpstr>
      <vt:lpstr>st_award_firsteval</vt:lpstr>
      <vt:lpstr>st_district</vt:lpstr>
      <vt:lpstr>st_evalperiod</vt:lpstr>
      <vt:lpstr>st_gold_mandatory_final</vt:lpstr>
      <vt:lpstr>st_gold_mandatory_firsteval</vt:lpstr>
      <vt:lpstr>st_numgirls</vt:lpstr>
      <vt:lpstr>st_numpatrols</vt:lpstr>
      <vt:lpstr>st_numscouters</vt:lpstr>
      <vt:lpstr>st_numtotal</vt:lpstr>
      <vt:lpstr>st_requirement_one</vt:lpstr>
      <vt:lpstr>st_total_final</vt:lpstr>
      <vt:lpstr>st_total_firsteval</vt:lpstr>
      <vt:lpstr>st_troopname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Theo Rijs (Chair: National Scout Program)</dc:creator>
  <cp:keywords/>
  <dc:description/>
  <cp:lastModifiedBy>Natasha Kayle</cp:lastModifiedBy>
  <cp:revision/>
  <cp:lastPrinted>2026-06-17T08:14:27Z</cp:lastPrinted>
  <dcterms:created xsi:type="dcterms:W3CDTF">2017-12-31T00:35:51Z</dcterms:created>
  <dcterms:modified xsi:type="dcterms:W3CDTF">2026-06-19T09:33:27Z</dcterms:modified>
  <cp:category/>
  <cp:contentStatus/>
</cp:coreProperties>
</file>