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d.docs.live.net/5a2f23a4d9f51a19/Documents/Scout Programme/Star Awards Recognition Programme/Star Awards 2026/"/>
    </mc:Choice>
  </mc:AlternateContent>
  <xr:revisionPtr revIDLastSave="2" documentId="8_{7E58BBE4-EB8D-4A96-8FF5-9D6A21E2D517}" xr6:coauthVersionLast="47" xr6:coauthVersionMax="47" xr10:uidLastSave="{57FBB529-168A-4A4B-91F2-368FE81AC671}"/>
  <bookViews>
    <workbookView xWindow="-110" yWindow="-110" windowWidth="19420" windowHeight="11020" xr2:uid="{00000000-000D-0000-FFFF-FFFF00000000}"/>
  </bookViews>
  <sheets>
    <sheet name="Star Troop Award Cover" sheetId="7" r:id="rId1"/>
    <sheet name="Star Troop Award Guidelines" sheetId="5" r:id="rId2"/>
    <sheet name="Star Troop Assessment Sheet" sheetId="1" r:id="rId3"/>
    <sheet name="Example - Completed Sheet" sheetId="4" r:id="rId4"/>
    <sheet name="Retention Calculation" sheetId="2" r:id="rId5"/>
    <sheet name="Changes 2022_2023" sheetId="3" state="hidden" r:id="rId6"/>
    <sheet name="Changes 2023_2024" sheetId="8" state="hidden" r:id="rId7"/>
  </sheets>
  <definedNames>
    <definedName name="_xlnm.Print_Area" localSheetId="5">'Changes 2022_2023'!$B$1:$S$49</definedName>
    <definedName name="_xlnm.Print_Area" localSheetId="6">'Changes 2023_2024'!$B$1:$S$59</definedName>
    <definedName name="_xlnm.Print_Area" localSheetId="3">'Example - Completed Sheet'!$B$1:$T$58</definedName>
    <definedName name="_xlnm.Print_Area" localSheetId="4">'Retention Calculation'!$B$1:$F$15</definedName>
    <definedName name="_xlnm.Print_Area" localSheetId="2">'Star Troop Assessment Sheet'!$B$1:$T$58</definedName>
    <definedName name="_xlnm.Print_Area" localSheetId="0">'Star Troop Award Cover'!$B$1:$B$4</definedName>
    <definedName name="_xlnm.Print_Area" localSheetId="1">'Star Troop Award Guidelines'!$B$1:$B$103</definedName>
    <definedName name="_xlnm.Print_Titles" localSheetId="1">'Star Troop Award Guidelines'!$1:$5</definedName>
    <definedName name="st_award_final">'Star Troop Assessment Sheet'!$O$53</definedName>
    <definedName name="st_award_firsteval">'Star Troop Assessment Sheet'!$L$53</definedName>
    <definedName name="st_district">'Star Troop Assessment Sheet'!$F$8</definedName>
    <definedName name="st_evalperiod">'Star Troop Assessment Sheet'!$F$6</definedName>
    <definedName name="st_evaluator">'Star Troop Assessment Sheet'!#REF!</definedName>
    <definedName name="st_finaldate">'Star Troop Assessment Sheet'!#REF!</definedName>
    <definedName name="st_firstdate">'Star Troop Assessment Sheet'!$F$13</definedName>
    <definedName name="st_gold_mandatory_final">'Star Troop Assessment Sheet'!$O$52:$O$52</definedName>
    <definedName name="st_gold_mandatory_firsteval">'Star Troop Assessment Sheet'!$L$52:$L$52</definedName>
    <definedName name="st_numboys">'Star Troop Assessment Sheet'!#REF!</definedName>
    <definedName name="st_numgirls">'Star Troop Assessment Sheet'!$O$11</definedName>
    <definedName name="st_numpatrols">'Star Troop Assessment Sheet'!$O$7</definedName>
    <definedName name="st_numscouters">'Star Troop Assessment Sheet'!$O$8</definedName>
    <definedName name="st_numtotal">'Star Troop Assessment Sheet'!$O$12</definedName>
    <definedName name="st_region">'Star Troop Assessment Sheet'!$F$11</definedName>
    <definedName name="st_requirement_one">'Star Troop Assessment Sheet'!$B$30</definedName>
    <definedName name="st_total_final">'Star Troop Assessment Sheet'!$O$51</definedName>
    <definedName name="st_total_firsteval">'Star Troop Assessment Sheet'!$L$51</definedName>
    <definedName name="st_troopname">'Star Troop Assessment Sheet'!$F$7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2" l="1"/>
  <c r="F14" i="2" s="1"/>
  <c r="D10" i="2"/>
  <c r="D14" i="2" s="1"/>
  <c r="F13" i="2" l="1"/>
  <c r="F15" i="2" s="1"/>
  <c r="D13" i="2"/>
  <c r="D15" i="2" s="1"/>
  <c r="P26" i="1"/>
  <c r="M26" i="1"/>
  <c r="H1" i="1"/>
  <c r="L52" i="1"/>
  <c r="L20" i="1"/>
  <c r="J26" i="4" l="1"/>
  <c r="J26" i="1"/>
  <c r="I26" i="4"/>
  <c r="I26" i="1"/>
  <c r="J45" i="4" l="1"/>
  <c r="I45" i="4"/>
  <c r="J45" i="1"/>
  <c r="I45" i="1"/>
  <c r="P45" i="1"/>
  <c r="M45" i="1"/>
  <c r="O49" i="3"/>
  <c r="M49" i="3"/>
  <c r="O47" i="3"/>
  <c r="M47" i="3"/>
  <c r="O44" i="3"/>
  <c r="M44" i="3"/>
  <c r="O42" i="3"/>
  <c r="M42" i="3"/>
  <c r="J42" i="3"/>
  <c r="I42" i="3"/>
  <c r="O40" i="3"/>
  <c r="M40" i="3"/>
  <c r="O38" i="3"/>
  <c r="M38" i="3"/>
  <c r="O36" i="3"/>
  <c r="M36" i="3"/>
  <c r="O34" i="3"/>
  <c r="M34" i="3"/>
  <c r="J34" i="3"/>
  <c r="I34" i="3"/>
  <c r="O32" i="3"/>
  <c r="M32" i="3"/>
  <c r="J32" i="3"/>
  <c r="I32" i="3"/>
  <c r="O30" i="3"/>
  <c r="M30" i="3"/>
  <c r="O28" i="3"/>
  <c r="M28" i="3"/>
  <c r="O26" i="3"/>
  <c r="M26" i="3"/>
  <c r="J26" i="3"/>
  <c r="I26" i="3"/>
  <c r="O24" i="3"/>
  <c r="M24" i="3"/>
  <c r="O22" i="3"/>
  <c r="M22" i="3"/>
  <c r="N20" i="3"/>
  <c r="O20" i="3" s="1"/>
  <c r="L20" i="3"/>
  <c r="M20" i="3" s="1"/>
  <c r="O48" i="8"/>
  <c r="M48" i="8"/>
  <c r="O46" i="8"/>
  <c r="M46" i="8"/>
  <c r="O44" i="8"/>
  <c r="M44" i="8"/>
  <c r="O42" i="8"/>
  <c r="M42" i="8"/>
  <c r="J42" i="8"/>
  <c r="I42" i="8"/>
  <c r="O40" i="8"/>
  <c r="M40" i="8"/>
  <c r="O38" i="8"/>
  <c r="M38" i="8"/>
  <c r="O36" i="8"/>
  <c r="M36" i="8"/>
  <c r="O34" i="8"/>
  <c r="M34" i="8"/>
  <c r="J34" i="8"/>
  <c r="I34" i="8"/>
  <c r="O32" i="8"/>
  <c r="M32" i="8"/>
  <c r="J32" i="8"/>
  <c r="I32" i="8"/>
  <c r="O28" i="8"/>
  <c r="M28" i="8"/>
  <c r="O26" i="8"/>
  <c r="M26" i="8"/>
  <c r="J26" i="8"/>
  <c r="I26" i="8"/>
  <c r="O30" i="8"/>
  <c r="M30" i="8"/>
  <c r="O24" i="8"/>
  <c r="M24" i="8"/>
  <c r="O22" i="8"/>
  <c r="M22" i="8"/>
  <c r="N20" i="8"/>
  <c r="N50" i="8" s="1"/>
  <c r="L20" i="8"/>
  <c r="L50" i="8" s="1"/>
  <c r="I31" i="1"/>
  <c r="J31" i="1"/>
  <c r="P31" i="1"/>
  <c r="M31" i="1"/>
  <c r="M20" i="8" l="1"/>
  <c r="M50" i="8" s="1"/>
  <c r="O20" i="8"/>
  <c r="O50" i="8" s="1"/>
  <c r="M20" i="1"/>
  <c r="O20" i="1"/>
  <c r="P20" i="1" s="1"/>
  <c r="P49" i="1" l="1"/>
  <c r="M49" i="1"/>
  <c r="P47" i="1"/>
  <c r="P41" i="1"/>
  <c r="P39" i="1"/>
  <c r="P37" i="1"/>
  <c r="P29" i="1"/>
  <c r="P24" i="1" l="1"/>
  <c r="M24" i="1"/>
  <c r="M51" i="3" l="1"/>
  <c r="O51" i="3"/>
  <c r="N51" i="3"/>
  <c r="L51" i="3"/>
  <c r="J43" i="1" l="1"/>
  <c r="P43" i="1" s="1"/>
  <c r="I43" i="1"/>
  <c r="M43" i="1" s="1"/>
  <c r="I27" i="1"/>
  <c r="J27" i="1"/>
  <c r="I35" i="1"/>
  <c r="M35" i="1" s="1"/>
  <c r="I33" i="1"/>
  <c r="M33" i="1" s="1"/>
  <c r="J33" i="1"/>
  <c r="J35" i="1"/>
  <c r="P35" i="1" s="1"/>
  <c r="P22" i="1"/>
  <c r="M22" i="1"/>
  <c r="L51" i="1" s="1"/>
  <c r="M41" i="1"/>
  <c r="M39" i="1"/>
  <c r="M37" i="1"/>
  <c r="M29" i="1"/>
  <c r="M47" i="1"/>
  <c r="O51" i="1" l="1"/>
  <c r="L53" i="1" a="1"/>
  <c r="L53" i="1" s="1"/>
  <c r="P33" i="1"/>
  <c r="O52" i="1" s="1"/>
  <c r="O53" i="1" l="1" a="1"/>
  <c r="O53" i="1" s="1"/>
  <c r="N52" i="8" l="1"/>
  <c r="L52" i="8"/>
  <c r="N53" i="3"/>
  <c r="L5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<sst xmlns="http://schemas.openxmlformats.org/spreadsheetml/2006/main" count="544" uniqueCount="271">
  <si>
    <t>Star Troop Award Guidelines 2026</t>
  </si>
  <si>
    <t>ç</t>
  </si>
  <si>
    <t>Guidelines for Completing the Star Troop Award Assessment Sheet</t>
  </si>
  <si>
    <t xml:space="preserve">The Star Award assessment sheet has been created in a user-friendly Excel format which will pre-populate ready-to use data which saves on having to do own calculations. </t>
  </si>
  <si>
    <r>
      <t xml:space="preserve">In completing the Star Award assessment sheet in the Excel format, it is important to </t>
    </r>
    <r>
      <rPr>
        <b/>
        <i/>
        <sz val="11"/>
        <color rgb="FF202122"/>
        <rFont val="Verdana"/>
        <family val="2"/>
      </rPr>
      <t xml:space="preserve">first </t>
    </r>
    <r>
      <rPr>
        <sz val="11"/>
        <color rgb="FF202122"/>
        <rFont val="Verdana"/>
        <family val="2"/>
      </rPr>
      <t xml:space="preserve">complete the details of the </t>
    </r>
    <r>
      <rPr>
        <i/>
        <sz val="11"/>
        <color rgb="FF202122"/>
        <rFont val="Verdana"/>
        <family val="2"/>
      </rPr>
      <t>Troop / District / Region</t>
    </r>
    <r>
      <rPr>
        <sz val="11"/>
        <color rgb="FF202122"/>
        <rFont val="Verdana"/>
        <family val="2"/>
      </rPr>
      <t xml:space="preserve">, </t>
    </r>
    <r>
      <rPr>
        <i/>
        <sz val="11"/>
        <color rgb="FF202122"/>
        <rFont val="Verdana"/>
        <family val="2"/>
      </rPr>
      <t>Number of Patrols, Scouts / Scouters in the Troop</t>
    </r>
    <r>
      <rPr>
        <sz val="11"/>
        <color rgb="FF202122"/>
        <rFont val="Verdana"/>
        <family val="2"/>
      </rPr>
      <t xml:space="preserve">, </t>
    </r>
    <r>
      <rPr>
        <i/>
        <sz val="11"/>
        <color rgb="FF202122"/>
        <rFont val="Verdana"/>
        <family val="2"/>
      </rPr>
      <t>Review Date</t>
    </r>
    <r>
      <rPr>
        <sz val="11"/>
        <color rgb="FF202122"/>
        <rFont val="Verdana"/>
        <family val="2"/>
      </rPr>
      <t xml:space="preserve"> and the </t>
    </r>
    <r>
      <rPr>
        <i/>
        <sz val="11"/>
        <color rgb="FF202122"/>
        <rFont val="Verdana"/>
        <family val="2"/>
      </rPr>
      <t>Names Scouters</t>
    </r>
    <r>
      <rPr>
        <sz val="11"/>
        <color rgb="FF202122"/>
        <rFont val="Verdana"/>
        <family val="2"/>
      </rPr>
      <t xml:space="preserve"> involved with the review, in </t>
    </r>
    <r>
      <rPr>
        <b/>
        <sz val="11"/>
        <color rgb="FF202122"/>
        <rFont val="Verdana"/>
        <family val="2"/>
      </rPr>
      <t>rows 6 to 13</t>
    </r>
    <r>
      <rPr>
        <sz val="11"/>
        <color rgb="FF202122"/>
        <rFont val="Verdana"/>
        <family val="2"/>
      </rPr>
      <t>.</t>
    </r>
  </si>
  <si>
    <r>
      <t>Of particular importance is the number of Patrols in the Troop and the number of Scouts in the Troop</t>
    </r>
    <r>
      <rPr>
        <sz val="11"/>
        <color rgb="FF202122"/>
        <rFont val="Verdana"/>
        <family val="2"/>
      </rPr>
      <t>, as this is used to calculate the minimum number of Patrols / Scouts required to achieve the desired percentage participation/achievement in rows 26, 30, 32, 34, 42 and 44.</t>
    </r>
  </si>
  <si>
    <t>Star Patrol Award Participation: 100%, row 26;  Star Patrol Award Achievement: 50%, row 26;  Operation First Class: (Troop-size dependant), row 30;  Scoutcraft/Interest Badges: 65%, row 32;  Advancement: 50%, row 34;  National Challenge: 50%, row 42;  Troop Records: All Adults, row 44.</t>
  </si>
  <si>
    <t>Whereas the minimum requirement is a percentage achievement, the input data is a finite number of Scouts (not percentage) who have achieved the discipline, the minimum requirement having already been calculated as shown in columns I and J.</t>
  </si>
  <si>
    <r>
      <t xml:space="preserve">The Comments column on the Troop assessment sheet  should be used to document any comments or observations regarding the particular discipline, as well as </t>
    </r>
    <r>
      <rPr>
        <i/>
        <sz val="11"/>
        <color rgb="FF202122"/>
        <rFont val="Verdana"/>
        <family val="2"/>
      </rPr>
      <t>actions to be taken, the Details of activities</t>
    </r>
    <r>
      <rPr>
        <sz val="11"/>
        <color rgb="FF202122"/>
        <rFont val="Verdana"/>
        <family val="2"/>
      </rPr>
      <t xml:space="preserve"> viz. what / when / where</t>
    </r>
    <r>
      <rPr>
        <i/>
        <sz val="11"/>
        <color rgb="FF202122"/>
        <rFont val="Verdana"/>
        <family val="2"/>
      </rPr>
      <t>, Permit Numbers etc.</t>
    </r>
  </si>
  <si>
    <t>By completing this it helps to confirm and show evidence of the various activities, participation, achievements etc., as well as provide a brief action plan for future improvements.</t>
  </si>
  <si>
    <r>
      <rPr>
        <sz val="16"/>
        <color rgb="FFFFC000"/>
        <rFont val="Wingdings"/>
        <charset val="2"/>
      </rPr>
      <t>¬</t>
    </r>
    <r>
      <rPr>
        <sz val="11"/>
        <color rgb="FF202122"/>
        <rFont val="Verdana"/>
        <family val="2"/>
      </rPr>
      <t xml:space="preserve">The following mandatory criteria is required to earn a </t>
    </r>
    <r>
      <rPr>
        <b/>
        <sz val="11"/>
        <color rgb="FF7030A0"/>
        <rFont val="Verdana"/>
        <family val="2"/>
      </rPr>
      <t xml:space="preserve">Star Troop </t>
    </r>
    <r>
      <rPr>
        <b/>
        <sz val="11"/>
        <color rgb="FFFFC000"/>
        <rFont val="Verdana"/>
        <family val="2"/>
      </rPr>
      <t>GOLD</t>
    </r>
    <r>
      <rPr>
        <b/>
        <sz val="11"/>
        <color rgb="FF7030A0"/>
        <rFont val="Verdana"/>
        <family val="2"/>
      </rPr>
      <t xml:space="preserve"> Award</t>
    </r>
    <r>
      <rPr>
        <sz val="11"/>
        <color rgb="FF202122"/>
        <rFont val="Verdana"/>
        <family val="2"/>
      </rPr>
      <t xml:space="preserve">: </t>
    </r>
    <r>
      <rPr>
        <sz val="14"/>
        <color rgb="FFFFC000"/>
        <rFont val="Wingdings"/>
        <charset val="2"/>
      </rPr>
      <t>¬</t>
    </r>
    <r>
      <rPr>
        <sz val="11"/>
        <color rgb="FF202122"/>
        <rFont val="Verdana"/>
        <family val="2"/>
      </rPr>
      <t>#4 Star Patrol Award;
   and</t>
    </r>
    <r>
      <rPr>
        <b/>
        <sz val="11"/>
        <color rgb="FF7030A0"/>
        <rFont val="Verdana"/>
        <family val="2"/>
      </rPr>
      <t xml:space="preserve"> THREE</t>
    </r>
    <r>
      <rPr>
        <sz val="11"/>
        <color rgb="FF202122"/>
        <rFont val="Verdana"/>
        <family val="2"/>
      </rPr>
      <t xml:space="preserve"> of the following:</t>
    </r>
    <r>
      <rPr>
        <sz val="14"/>
        <color rgb="FFFFC000"/>
        <rFont val="Wingdings"/>
        <charset val="2"/>
      </rPr>
      <t>¬</t>
    </r>
    <r>
      <rPr>
        <sz val="11"/>
        <color rgb="FF202122"/>
        <rFont val="Verdana"/>
        <family val="2"/>
      </rPr>
      <t>#6 Operation First Class;</t>
    </r>
    <r>
      <rPr>
        <sz val="14"/>
        <color rgb="FFFFC000"/>
        <rFont val="Wingdings"/>
        <charset val="2"/>
      </rPr>
      <t>¬</t>
    </r>
    <r>
      <rPr>
        <sz val="11"/>
        <color rgb="FF202122"/>
        <rFont val="Verdana"/>
        <family val="2"/>
      </rPr>
      <t>#7 Scoutcraft/Interest Badges;</t>
    </r>
    <r>
      <rPr>
        <sz val="14"/>
        <color rgb="FFFFC000"/>
        <rFont val="Wingdings"/>
        <charset val="2"/>
      </rPr>
      <t>¬</t>
    </r>
    <r>
      <rPr>
        <sz val="11"/>
        <color rgb="FF202122"/>
        <rFont val="Verdana"/>
        <family val="2"/>
      </rPr>
      <t xml:space="preserve">#8 Advancement,
  </t>
    </r>
    <r>
      <rPr>
        <sz val="14"/>
        <color rgb="FFFFC000"/>
        <rFont val="Wingdings"/>
        <charset val="2"/>
      </rPr>
      <t>¬</t>
    </r>
    <r>
      <rPr>
        <sz val="11"/>
        <color rgb="FF202122"/>
        <rFont val="Verdana"/>
        <family val="2"/>
      </rPr>
      <t>#12 National Challenge Participation</t>
    </r>
  </si>
  <si>
    <t>It is important that you read the full Star Troop Award Guidelines 2026, which can be found by clicking on the link below:</t>
  </si>
  <si>
    <t>Star Award Recognition Programme 2026 - Patrol and Troop Award Guidelines</t>
  </si>
  <si>
    <t>Star Troop Award Requirements</t>
  </si>
  <si>
    <r>
      <t>1.  Number of Scouts</t>
    </r>
    <r>
      <rPr>
        <b/>
        <sz val="11"/>
        <color rgb="FF202122"/>
        <rFont val="Futura Std Condensed"/>
      </rPr>
      <t xml:space="preserve"> </t>
    </r>
  </si>
  <si>
    <r>
      <t>u</t>
    </r>
    <r>
      <rPr>
        <sz val="7"/>
        <color rgb="FF7030A0"/>
        <rFont val="Times New Roman"/>
        <family val="1"/>
      </rPr>
      <t xml:space="preserve">  </t>
    </r>
    <r>
      <rPr>
        <b/>
        <sz val="11"/>
        <color rgb="FF202122"/>
        <rFont val="Verdana"/>
        <family val="2"/>
      </rPr>
      <t>Total number of Scouts in the Troop.</t>
    </r>
  </si>
  <si>
    <r>
      <t>u</t>
    </r>
    <r>
      <rPr>
        <sz val="7"/>
        <color rgb="FF7030A0"/>
        <rFont val="Times New Roman"/>
        <family val="1"/>
      </rPr>
      <t xml:space="preserve">  </t>
    </r>
    <r>
      <rPr>
        <sz val="11"/>
        <color rgb="FF202122"/>
        <rFont val="Verdana"/>
        <family val="2"/>
      </rPr>
      <t>A minimum of 12 Scouts required i.e. two Patrols of 6 each.</t>
    </r>
  </si>
  <si>
    <r>
      <t>u</t>
    </r>
    <r>
      <rPr>
        <sz val="7"/>
        <color rgb="FF7030A0"/>
        <rFont val="Times New Roman"/>
        <family val="1"/>
      </rPr>
      <t xml:space="preserve">  </t>
    </r>
    <r>
      <rPr>
        <sz val="11"/>
        <color rgb="FF202122"/>
        <rFont val="Verdana"/>
        <family val="2"/>
      </rPr>
      <t>Note: Enter number of Scouts in the Troop in row 12 - this will automatically update in row 20.</t>
    </r>
  </si>
  <si>
    <r>
      <t>u</t>
    </r>
    <r>
      <rPr>
        <sz val="7"/>
        <color theme="0"/>
        <rFont val="Times New Roman"/>
        <family val="1"/>
      </rPr>
      <t xml:space="preserve">  </t>
    </r>
    <r>
      <rPr>
        <b/>
        <sz val="11"/>
        <color theme="0"/>
        <rFont val="Verdana"/>
        <family val="2"/>
      </rPr>
      <t xml:space="preserve">Excel Capture - row 12: Enter total </t>
    </r>
    <r>
      <rPr>
        <b/>
        <i/>
        <sz val="11"/>
        <color theme="0"/>
        <rFont val="Verdana"/>
        <family val="2"/>
      </rPr>
      <t xml:space="preserve">number </t>
    </r>
    <r>
      <rPr>
        <b/>
        <sz val="11"/>
        <color theme="0"/>
        <rFont val="Verdana"/>
        <family val="2"/>
      </rPr>
      <t>of invested Scouts in the Troop</t>
    </r>
    <r>
      <rPr>
        <b/>
        <i/>
        <sz val="11"/>
        <color theme="0"/>
        <rFont val="Verdana"/>
        <family val="2"/>
      </rPr>
      <t>.</t>
    </r>
  </si>
  <si>
    <t>2.  Recruitment</t>
  </si>
  <si>
    <r>
      <t>u</t>
    </r>
    <r>
      <rPr>
        <sz val="7"/>
        <color rgb="FF7030A0"/>
        <rFont val="Times New Roman"/>
        <family val="1"/>
      </rPr>
      <t xml:space="preserve">  </t>
    </r>
    <r>
      <rPr>
        <b/>
        <sz val="11"/>
        <color rgb="FF202122"/>
        <rFont val="Verdana"/>
        <family val="2"/>
      </rPr>
      <t xml:space="preserve">Number of </t>
    </r>
    <r>
      <rPr>
        <b/>
        <i/>
        <sz val="11"/>
        <color rgb="FF202122"/>
        <rFont val="Verdana"/>
        <family val="2"/>
      </rPr>
      <t xml:space="preserve">new </t>
    </r>
    <r>
      <rPr>
        <b/>
        <sz val="11"/>
        <color rgb="FF202122"/>
        <rFont val="Verdana"/>
        <family val="2"/>
      </rPr>
      <t>Scouts recruited during the period of review.</t>
    </r>
  </si>
  <si>
    <r>
      <t>u</t>
    </r>
    <r>
      <rPr>
        <sz val="7"/>
        <color rgb="FF7030A0"/>
        <rFont val="Times New Roman"/>
        <family val="1"/>
      </rPr>
      <t xml:space="preserve">  </t>
    </r>
    <r>
      <rPr>
        <sz val="11"/>
        <color rgb="FF202122"/>
        <rFont val="Verdana"/>
        <family val="2"/>
      </rPr>
      <t>A minimum of 4 new recruits (including Cubs) required.</t>
    </r>
  </si>
  <si>
    <r>
      <t>u</t>
    </r>
    <r>
      <rPr>
        <sz val="7"/>
        <color theme="0"/>
        <rFont val="Times New Roman"/>
        <family val="1"/>
      </rPr>
      <t xml:space="preserve">  </t>
    </r>
    <r>
      <rPr>
        <b/>
        <sz val="11"/>
        <color theme="0"/>
        <rFont val="Verdana"/>
        <family val="2"/>
      </rPr>
      <t xml:space="preserve">Excel Capture - row 22 : Enter </t>
    </r>
    <r>
      <rPr>
        <b/>
        <i/>
        <sz val="11"/>
        <color theme="0"/>
        <rFont val="Verdana"/>
        <family val="2"/>
      </rPr>
      <t>number</t>
    </r>
    <r>
      <rPr>
        <b/>
        <sz val="11"/>
        <color theme="0"/>
        <rFont val="Verdana"/>
        <family val="2"/>
      </rPr>
      <t xml:space="preserve"> of </t>
    </r>
    <r>
      <rPr>
        <b/>
        <i/>
        <sz val="11"/>
        <color theme="0"/>
        <rFont val="Verdana"/>
        <family val="2"/>
      </rPr>
      <t>new</t>
    </r>
    <r>
      <rPr>
        <b/>
        <sz val="11"/>
        <color theme="0"/>
        <rFont val="Verdana"/>
        <family val="2"/>
      </rPr>
      <t xml:space="preserve"> Scouts invested.</t>
    </r>
  </si>
  <si>
    <t xml:space="preserve">3.  Retention </t>
  </si>
  <si>
    <r>
      <t>u</t>
    </r>
    <r>
      <rPr>
        <sz val="7"/>
        <color rgb="FF7030A0"/>
        <rFont val="Times New Roman"/>
        <family val="1"/>
      </rPr>
      <t xml:space="preserve">  </t>
    </r>
    <r>
      <rPr>
        <sz val="11"/>
        <color rgb="FF202122"/>
        <rFont val="Verdana"/>
        <family val="2"/>
      </rPr>
      <t>Minimum of 75% of Scouts retained in the Troop.</t>
    </r>
  </si>
  <si>
    <r>
      <t>u</t>
    </r>
    <r>
      <rPr>
        <sz val="11"/>
        <color rgb="FF7030A0"/>
        <rFont val="Verdana"/>
        <family val="2"/>
      </rPr>
      <t> </t>
    </r>
    <r>
      <rPr>
        <b/>
        <sz val="11"/>
        <color rgb="FF202122"/>
        <rFont val="Verdana"/>
        <family val="2"/>
      </rPr>
      <t xml:space="preserve">Own retention calculation required </t>
    </r>
    <r>
      <rPr>
        <sz val="11"/>
        <color rgb="FF202122"/>
        <rFont val="Verdana"/>
        <family val="2"/>
      </rPr>
      <t>- See separate Excel spreadsheet 'Retention Calculation'</t>
    </r>
    <r>
      <rPr>
        <b/>
        <sz val="11"/>
        <color rgb="FF202122"/>
        <rFont val="Verdana"/>
        <family val="2"/>
      </rPr>
      <t xml:space="preserve">
    </t>
    </r>
  </si>
  <si>
    <r>
      <t>u</t>
    </r>
    <r>
      <rPr>
        <sz val="7"/>
        <color theme="0"/>
        <rFont val="Times New Roman"/>
        <family val="1"/>
      </rPr>
      <t xml:space="preserve">  </t>
    </r>
    <r>
      <rPr>
        <b/>
        <sz val="11"/>
        <color theme="0"/>
        <rFont val="Verdana"/>
        <family val="2"/>
      </rPr>
      <t xml:space="preserve">Excel Capture - row 24 : Enter </t>
    </r>
    <r>
      <rPr>
        <b/>
        <i/>
        <sz val="11"/>
        <color theme="0"/>
        <rFont val="Verdana"/>
        <family val="2"/>
      </rPr>
      <t xml:space="preserve">percentage </t>
    </r>
    <r>
      <rPr>
        <b/>
        <sz val="11"/>
        <color theme="0"/>
        <rFont val="Verdana"/>
        <family val="2"/>
      </rPr>
      <t>of Scouts retained.</t>
    </r>
  </si>
  <si>
    <r>
      <t>4.  Star Patrol Award</t>
    </r>
    <r>
      <rPr>
        <b/>
        <sz val="18"/>
        <color rgb="FFFFC000"/>
        <rFont val="Wingdings"/>
        <charset val="2"/>
      </rPr>
      <t>¬</t>
    </r>
    <r>
      <rPr>
        <b/>
        <sz val="14"/>
        <color rgb="FF7030A0"/>
        <rFont val="Futura Std Condensed"/>
      </rPr>
      <t xml:space="preserve"> </t>
    </r>
  </si>
  <si>
    <r>
      <rPr>
        <b/>
        <sz val="16"/>
        <color rgb="FFFFC000"/>
        <rFont val="Wingdings"/>
        <charset val="2"/>
      </rPr>
      <t>¬</t>
    </r>
    <r>
      <rPr>
        <i/>
        <sz val="11"/>
        <color rgb="FF7030A0"/>
        <rFont val="Verdana"/>
        <family val="2"/>
      </rPr>
      <t xml:space="preserve">Achievement of the </t>
    </r>
    <r>
      <rPr>
        <b/>
        <i/>
        <sz val="11"/>
        <color rgb="FF7030A0"/>
        <rFont val="Verdana"/>
        <family val="2"/>
      </rPr>
      <t>Star Patrol Award</t>
    </r>
    <r>
      <rPr>
        <i/>
        <sz val="11"/>
        <color rgb="FF7030A0"/>
        <rFont val="Verdana"/>
        <family val="2"/>
      </rPr>
      <t xml:space="preserve"> criteria is </t>
    </r>
    <r>
      <rPr>
        <b/>
        <i/>
        <sz val="11"/>
        <color rgb="FF7030A0"/>
        <rFont val="Verdana"/>
        <family val="2"/>
      </rPr>
      <t>mandatory</t>
    </r>
    <r>
      <rPr>
        <i/>
        <sz val="11"/>
        <color rgb="FF7030A0"/>
        <rFont val="Verdana"/>
        <family val="2"/>
      </rPr>
      <t xml:space="preserve"> to earn a Star Troop Gold Award.  </t>
    </r>
  </si>
  <si>
    <r>
      <t>u</t>
    </r>
    <r>
      <rPr>
        <sz val="7"/>
        <color rgb="FF7030A0"/>
        <rFont val="Times New Roman"/>
        <family val="1"/>
      </rPr>
      <t xml:space="preserve">  </t>
    </r>
    <r>
      <rPr>
        <b/>
        <sz val="11"/>
        <color rgb="FF202122"/>
        <rFont val="Verdana"/>
        <family val="2"/>
      </rPr>
      <t>Submission of Star Patrol assessment by ALL Patrols in the Troop.</t>
    </r>
  </si>
  <si>
    <r>
      <t>u</t>
    </r>
    <r>
      <rPr>
        <sz val="7"/>
        <color rgb="FF7030A0"/>
        <rFont val="Times New Roman"/>
        <family val="1"/>
      </rPr>
      <t xml:space="preserve">  </t>
    </r>
    <r>
      <rPr>
        <b/>
        <sz val="11"/>
        <color rgb="FF202122"/>
        <rFont val="Verdana"/>
        <family val="2"/>
      </rPr>
      <t>50% or more of Patrols achieved Bronze Star Patrol Award (or higher).</t>
    </r>
  </si>
  <si>
    <r>
      <t>u</t>
    </r>
    <r>
      <rPr>
        <sz val="7"/>
        <color rgb="FF7030A0"/>
        <rFont val="Times New Roman"/>
        <family val="1"/>
      </rPr>
      <t xml:space="preserve">  </t>
    </r>
    <r>
      <rPr>
        <sz val="11"/>
        <color rgb="FF202122"/>
        <rFont val="Verdana"/>
        <family val="2"/>
      </rPr>
      <t>Minimum number required is shown on assessment sheet columns I &amp; J.</t>
    </r>
  </si>
  <si>
    <r>
      <t>u</t>
    </r>
    <r>
      <rPr>
        <sz val="7"/>
        <color theme="0"/>
        <rFont val="Times New Roman"/>
        <family val="1"/>
      </rPr>
      <t xml:space="preserve">  </t>
    </r>
    <r>
      <rPr>
        <b/>
        <sz val="11"/>
        <color theme="0"/>
        <rFont val="Verdana"/>
        <family val="2"/>
      </rPr>
      <t xml:space="preserve">Excel Capture - row 26 : Enter </t>
    </r>
    <r>
      <rPr>
        <b/>
        <i/>
        <sz val="11"/>
        <color theme="0"/>
        <rFont val="Verdana"/>
        <family val="2"/>
      </rPr>
      <t>number</t>
    </r>
    <r>
      <rPr>
        <b/>
        <sz val="11"/>
        <color theme="0"/>
        <rFont val="Verdana"/>
        <family val="2"/>
      </rPr>
      <t xml:space="preserve"> of Patrols that submitted Star Awards.</t>
    </r>
  </si>
  <si>
    <r>
      <t>u</t>
    </r>
    <r>
      <rPr>
        <sz val="7"/>
        <color theme="0"/>
        <rFont val="Times New Roman"/>
        <family val="1"/>
      </rPr>
      <t xml:space="preserve">  </t>
    </r>
    <r>
      <rPr>
        <b/>
        <sz val="11"/>
        <color theme="0"/>
        <rFont val="Verdana"/>
        <family val="2"/>
      </rPr>
      <t xml:space="preserve">Excel Capture - row 27 : Enter </t>
    </r>
    <r>
      <rPr>
        <b/>
        <i/>
        <sz val="11"/>
        <color theme="0"/>
        <rFont val="Verdana"/>
        <family val="2"/>
      </rPr>
      <t>number</t>
    </r>
    <r>
      <rPr>
        <b/>
        <sz val="11"/>
        <color theme="0"/>
        <rFont val="Verdana"/>
        <family val="2"/>
      </rPr>
      <t xml:space="preserve"> of Patrols </t>
    </r>
    <r>
      <rPr>
        <sz val="11"/>
        <color theme="0"/>
        <rFont val="Verdana"/>
        <family val="2"/>
      </rPr>
      <t>(not %)</t>
    </r>
    <r>
      <rPr>
        <b/>
        <sz val="11"/>
        <color theme="0"/>
        <rFont val="Verdana"/>
        <family val="2"/>
      </rPr>
      <t xml:space="preserve"> that achieved bronze.</t>
    </r>
  </si>
  <si>
    <t xml:space="preserve">5.  Court of Honour </t>
  </si>
  <si>
    <r>
      <t>u</t>
    </r>
    <r>
      <rPr>
        <sz val="7"/>
        <color rgb="FF7030A0"/>
        <rFont val="Times New Roman"/>
        <family val="1"/>
      </rPr>
      <t xml:space="preserve">  </t>
    </r>
    <r>
      <rPr>
        <b/>
        <sz val="11"/>
        <color rgb="FF202122"/>
        <rFont val="Verdana"/>
        <family val="2"/>
      </rPr>
      <t>A minimum of four Court of Honour meetings (one per quarter) should be held
    during the period of review.</t>
    </r>
  </si>
  <si>
    <r>
      <t>u</t>
    </r>
    <r>
      <rPr>
        <sz val="7"/>
        <color rgb="FF7030A0"/>
        <rFont val="Times New Roman"/>
        <family val="1"/>
      </rPr>
      <t xml:space="preserve">  </t>
    </r>
    <r>
      <rPr>
        <sz val="11"/>
        <color rgb="FF202122"/>
        <rFont val="Verdana"/>
        <family val="2"/>
      </rPr>
      <t>COH meetings must be chaired by appointed COH Chair or Troop Leader.</t>
    </r>
  </si>
  <si>
    <r>
      <t>u</t>
    </r>
    <r>
      <rPr>
        <sz val="7"/>
        <color rgb="FF7030A0"/>
        <rFont val="Times New Roman"/>
        <family val="1"/>
      </rPr>
      <t xml:space="preserve">  </t>
    </r>
    <r>
      <rPr>
        <sz val="11"/>
        <color rgb="FF202122"/>
        <rFont val="Verdana"/>
        <family val="2"/>
      </rPr>
      <t>Attendance and minutes are to be kept for all Court of Honour meetings.</t>
    </r>
  </si>
  <si>
    <r>
      <t>u</t>
    </r>
    <r>
      <rPr>
        <sz val="7"/>
        <color theme="0"/>
        <rFont val="Times New Roman"/>
        <family val="1"/>
      </rPr>
      <t xml:space="preserve">  </t>
    </r>
    <r>
      <rPr>
        <b/>
        <sz val="11"/>
        <color theme="0"/>
        <rFont val="Verdana"/>
        <family val="2"/>
      </rPr>
      <t xml:space="preserve">Excel Capture - row 29 : Enter </t>
    </r>
    <r>
      <rPr>
        <b/>
        <i/>
        <sz val="11"/>
        <color theme="0"/>
        <rFont val="Verdana"/>
        <family val="2"/>
      </rPr>
      <t>number</t>
    </r>
    <r>
      <rPr>
        <b/>
        <sz val="11"/>
        <color theme="0"/>
        <rFont val="Verdana"/>
        <family val="2"/>
      </rPr>
      <t xml:space="preserve"> of CoH meetings held.</t>
    </r>
  </si>
  <si>
    <r>
      <t xml:space="preserve">6.  Operation First Class </t>
    </r>
    <r>
      <rPr>
        <b/>
        <sz val="18"/>
        <color rgb="FFFFC000"/>
        <rFont val="Wingdings"/>
        <charset val="2"/>
      </rPr>
      <t>¬</t>
    </r>
  </si>
  <si>
    <r>
      <rPr>
        <b/>
        <sz val="18"/>
        <color rgb="FFFFC000"/>
        <rFont val="Wingdings"/>
        <charset val="2"/>
      </rPr>
      <t>¬</t>
    </r>
    <r>
      <rPr>
        <b/>
        <i/>
        <sz val="11"/>
        <color rgb="FF7030A0"/>
        <rFont val="Verdana"/>
        <family val="2"/>
      </rPr>
      <t xml:space="preserve"> </t>
    </r>
    <r>
      <rPr>
        <i/>
        <sz val="11"/>
        <color rgb="FF7030A0"/>
        <rFont val="Verdana"/>
        <family val="2"/>
      </rPr>
      <t xml:space="preserve">Achievement of </t>
    </r>
    <r>
      <rPr>
        <b/>
        <i/>
        <u/>
        <sz val="11"/>
        <color rgb="FF7030A0"/>
        <rFont val="Verdana"/>
        <family val="2"/>
      </rPr>
      <t xml:space="preserve">any THREE </t>
    </r>
    <r>
      <rPr>
        <i/>
        <sz val="11"/>
        <color rgb="FF7030A0"/>
        <rFont val="Verdana"/>
        <family val="2"/>
      </rPr>
      <t xml:space="preserve">of </t>
    </r>
    <r>
      <rPr>
        <b/>
        <i/>
        <sz val="11"/>
        <color rgb="FF7030A0"/>
        <rFont val="Verdana"/>
        <family val="2"/>
      </rPr>
      <t>Operation First Class</t>
    </r>
    <r>
      <rPr>
        <i/>
        <sz val="11"/>
        <color rgb="FF7030A0"/>
        <rFont val="Verdana"/>
        <family val="2"/>
      </rPr>
      <t xml:space="preserve">, Scoutcraft and Interest Badges and/or Advancement 
    and/or National Challenge Participation criteria are </t>
    </r>
    <r>
      <rPr>
        <b/>
        <i/>
        <sz val="11"/>
        <color rgb="FF7030A0"/>
        <rFont val="Verdana"/>
        <family val="2"/>
      </rPr>
      <t>mandatory</t>
    </r>
    <r>
      <rPr>
        <i/>
        <sz val="11"/>
        <color rgb="FF7030A0"/>
        <rFont val="Verdana"/>
        <family val="2"/>
      </rPr>
      <t xml:space="preserve"> to earn a Star Troop Gold Award.</t>
    </r>
  </si>
  <si>
    <r>
      <t>u</t>
    </r>
    <r>
      <rPr>
        <sz val="7"/>
        <color rgb="FF7030A0"/>
        <rFont val="Times New Roman"/>
        <family val="1"/>
      </rPr>
      <t xml:space="preserve">  </t>
    </r>
    <r>
      <rPr>
        <b/>
        <sz val="11"/>
        <color rgb="FF202122"/>
        <rFont val="Verdana"/>
        <family val="2"/>
      </rPr>
      <t>The number of Scouts in the Troop who have achieved the First Class Advancement Level or higher. (Minimum number based on Troop size)</t>
    </r>
  </si>
  <si>
    <r>
      <t>u</t>
    </r>
    <r>
      <rPr>
        <sz val="7"/>
        <color rgb="FF7030A0"/>
        <rFont val="Times New Roman"/>
        <family val="1"/>
      </rPr>
      <t xml:space="preserve">  </t>
    </r>
    <r>
      <rPr>
        <sz val="11"/>
        <color rgb="FF202122"/>
        <rFont val="Verdana"/>
        <family val="2"/>
      </rPr>
      <t>Number of Scouts on the Troop</t>
    </r>
  </si>
  <si>
    <t xml:space="preserve">    12 or fewer Scouts : 1 or more First Class Scouts;</t>
  </si>
  <si>
    <t xml:space="preserve">         13 to 19 Scouts : 1 or more First Class Scouts;</t>
  </si>
  <si>
    <t xml:space="preserve">         20 to 29 Scouts : 2 or more First Class Scouts;</t>
  </si>
  <si>
    <t xml:space="preserve">         30 to 39 Scouts : 3 or more First Class Scouts;</t>
  </si>
  <si>
    <t xml:space="preserve">               40 + Scouts : 4 or more First Class Scouts.</t>
  </si>
  <si>
    <r>
      <t>u</t>
    </r>
    <r>
      <rPr>
        <sz val="7"/>
        <color theme="0"/>
        <rFont val="Times New Roman"/>
        <family val="1"/>
      </rPr>
      <t xml:space="preserve">  </t>
    </r>
    <r>
      <rPr>
        <b/>
        <sz val="11"/>
        <color theme="0"/>
        <rFont val="Verdana"/>
        <family val="2"/>
      </rPr>
      <t xml:space="preserve">Excel Capture - row 31 : Enter </t>
    </r>
    <r>
      <rPr>
        <b/>
        <i/>
        <sz val="11"/>
        <color theme="0"/>
        <rFont val="Verdana"/>
        <family val="2"/>
      </rPr>
      <t>number</t>
    </r>
    <r>
      <rPr>
        <b/>
        <sz val="11"/>
        <color theme="0"/>
        <rFont val="Verdana"/>
        <family val="2"/>
      </rPr>
      <t xml:space="preserve"> of Scouts who have achieved First Class or higher advancement.</t>
    </r>
  </si>
  <si>
    <r>
      <t xml:space="preserve">7.  Scoutcraft and Interest Badges </t>
    </r>
    <r>
      <rPr>
        <b/>
        <sz val="18"/>
        <color rgb="FFFFC000"/>
        <rFont val="Wingdings"/>
        <charset val="2"/>
      </rPr>
      <t>¬</t>
    </r>
  </si>
  <si>
    <r>
      <rPr>
        <b/>
        <sz val="18"/>
        <color rgb="FFFFC000"/>
        <rFont val="Wingdings"/>
        <charset val="2"/>
      </rPr>
      <t>¬</t>
    </r>
    <r>
      <rPr>
        <b/>
        <i/>
        <sz val="11"/>
        <color rgb="FF7030A0"/>
        <rFont val="Verdana"/>
        <family val="2"/>
      </rPr>
      <t xml:space="preserve"> </t>
    </r>
    <r>
      <rPr>
        <i/>
        <sz val="11"/>
        <color rgb="FF7030A0"/>
        <rFont val="Verdana"/>
        <family val="2"/>
      </rPr>
      <t xml:space="preserve">Achievement of </t>
    </r>
    <r>
      <rPr>
        <b/>
        <i/>
        <u/>
        <sz val="11"/>
        <color rgb="FF7030A0"/>
        <rFont val="Verdana"/>
        <family val="2"/>
      </rPr>
      <t xml:space="preserve">any THREE </t>
    </r>
    <r>
      <rPr>
        <i/>
        <sz val="11"/>
        <color rgb="FF7030A0"/>
        <rFont val="Verdana"/>
        <family val="2"/>
      </rPr>
      <t xml:space="preserve">of Operation First Class, </t>
    </r>
    <r>
      <rPr>
        <b/>
        <i/>
        <sz val="11"/>
        <color rgb="FF7030A0"/>
        <rFont val="Verdana"/>
        <family val="2"/>
      </rPr>
      <t>Scoutcraft and Interest Badges</t>
    </r>
    <r>
      <rPr>
        <i/>
        <sz val="11"/>
        <color rgb="FF7030A0"/>
        <rFont val="Verdana"/>
        <family val="2"/>
      </rPr>
      <t xml:space="preserve"> and/or Advancement 
    and/or National Challenge Participation criteria are </t>
    </r>
    <r>
      <rPr>
        <b/>
        <i/>
        <sz val="11"/>
        <color rgb="FF7030A0"/>
        <rFont val="Verdana"/>
        <family val="2"/>
      </rPr>
      <t>mandatory</t>
    </r>
    <r>
      <rPr>
        <i/>
        <sz val="11"/>
        <color rgb="FF7030A0"/>
        <rFont val="Verdana"/>
        <family val="2"/>
      </rPr>
      <t xml:space="preserve"> to earn a Star Troop Gold Award.</t>
    </r>
  </si>
  <si>
    <r>
      <t>u</t>
    </r>
    <r>
      <rPr>
        <sz val="7"/>
        <color rgb="FF7030A0"/>
        <rFont val="Times New Roman"/>
        <family val="1"/>
      </rPr>
      <t xml:space="preserve">  </t>
    </r>
    <r>
      <rPr>
        <b/>
        <sz val="11"/>
        <color rgb="FF202122"/>
        <rFont val="Verdana"/>
        <family val="2"/>
      </rPr>
      <t>Percentage of Scouts that have gained at least one Scoutcraft badge 
    or Interest badge during the review period.</t>
    </r>
  </si>
  <si>
    <r>
      <t>u</t>
    </r>
    <r>
      <rPr>
        <sz val="7"/>
        <color rgb="FF7030A0"/>
        <rFont val="Times New Roman"/>
        <family val="1"/>
      </rPr>
      <t xml:space="preserve">  </t>
    </r>
    <r>
      <rPr>
        <sz val="11"/>
        <color rgb="FF202122"/>
        <rFont val="Verdana"/>
        <family val="2"/>
      </rPr>
      <t>Minimum of 65% of Scouts in the Troop to have achieved.</t>
    </r>
  </si>
  <si>
    <r>
      <t>u</t>
    </r>
    <r>
      <rPr>
        <sz val="7"/>
        <color rgb="FF7030A0"/>
        <rFont val="Times New Roman"/>
        <family val="1"/>
      </rPr>
      <t xml:space="preserve">  </t>
    </r>
    <r>
      <rPr>
        <sz val="11"/>
        <color rgb="FF202122"/>
        <rFont val="Verdana"/>
        <family val="2"/>
      </rPr>
      <t>Minimum number required shown on assessment sheet columns I &amp; J</t>
    </r>
  </si>
  <si>
    <r>
      <t>u</t>
    </r>
    <r>
      <rPr>
        <sz val="7"/>
        <color theme="0"/>
        <rFont val="Times New Roman"/>
        <family val="1"/>
      </rPr>
      <t xml:space="preserve">  </t>
    </r>
    <r>
      <rPr>
        <b/>
        <sz val="11"/>
        <color theme="0"/>
        <rFont val="Verdana"/>
        <family val="2"/>
      </rPr>
      <t xml:space="preserve">Excel Capture - row 33 : Enter </t>
    </r>
    <r>
      <rPr>
        <b/>
        <i/>
        <sz val="11"/>
        <color theme="0"/>
        <rFont val="Verdana"/>
        <family val="2"/>
      </rPr>
      <t>number</t>
    </r>
    <r>
      <rPr>
        <b/>
        <sz val="11"/>
        <color theme="0"/>
        <rFont val="Verdana"/>
        <family val="2"/>
      </rPr>
      <t xml:space="preserve"> of Scouts</t>
    </r>
    <r>
      <rPr>
        <sz val="11"/>
        <color theme="0"/>
        <rFont val="Verdana"/>
        <family val="2"/>
      </rPr>
      <t xml:space="preserve"> (not %) </t>
    </r>
    <r>
      <rPr>
        <b/>
        <sz val="11"/>
        <color theme="0"/>
        <rFont val="Verdana"/>
        <family val="2"/>
      </rPr>
      <t>who earned badges.</t>
    </r>
  </si>
  <si>
    <r>
      <t xml:space="preserve">8.  Advancement </t>
    </r>
    <r>
      <rPr>
        <b/>
        <sz val="18"/>
        <color rgb="FFFFC000"/>
        <rFont val="Wingdings"/>
        <charset val="2"/>
      </rPr>
      <t>¬</t>
    </r>
  </si>
  <si>
    <r>
      <rPr>
        <b/>
        <sz val="18"/>
        <color rgb="FFFFC000"/>
        <rFont val="Wingdings"/>
        <charset val="2"/>
      </rPr>
      <t>¬</t>
    </r>
    <r>
      <rPr>
        <b/>
        <i/>
        <sz val="11"/>
        <color rgb="FF7030A0"/>
        <rFont val="Verdana"/>
        <family val="2"/>
      </rPr>
      <t xml:space="preserve"> </t>
    </r>
    <r>
      <rPr>
        <i/>
        <sz val="11"/>
        <color rgb="FF7030A0"/>
        <rFont val="Verdana"/>
        <family val="2"/>
      </rPr>
      <t xml:space="preserve">Achievement of </t>
    </r>
    <r>
      <rPr>
        <b/>
        <i/>
        <u/>
        <sz val="11"/>
        <color rgb="FF7030A0"/>
        <rFont val="Verdana"/>
        <family val="2"/>
      </rPr>
      <t xml:space="preserve">any THREE </t>
    </r>
    <r>
      <rPr>
        <i/>
        <sz val="11"/>
        <color rgb="FF7030A0"/>
        <rFont val="Verdana"/>
        <family val="2"/>
      </rPr>
      <t xml:space="preserve">of Operation First Class, Scoutcraft and Interest Badges and/or </t>
    </r>
    <r>
      <rPr>
        <b/>
        <i/>
        <sz val="11"/>
        <color rgb="FF7030A0"/>
        <rFont val="Verdana"/>
        <family val="2"/>
      </rPr>
      <t xml:space="preserve">Advancement </t>
    </r>
    <r>
      <rPr>
        <i/>
        <sz val="11"/>
        <color rgb="FF7030A0"/>
        <rFont val="Verdana"/>
        <family val="2"/>
      </rPr>
      <t xml:space="preserve">
    and/or National Challenge Participation criteria are </t>
    </r>
    <r>
      <rPr>
        <b/>
        <i/>
        <sz val="11"/>
        <color rgb="FF7030A0"/>
        <rFont val="Verdana"/>
        <family val="2"/>
      </rPr>
      <t xml:space="preserve">mandatory </t>
    </r>
    <r>
      <rPr>
        <i/>
        <sz val="11"/>
        <color rgb="FF7030A0"/>
        <rFont val="Verdana"/>
        <family val="2"/>
      </rPr>
      <t>to earn a Star Troop Gold Award.</t>
    </r>
  </si>
  <si>
    <r>
      <t>u</t>
    </r>
    <r>
      <rPr>
        <sz val="7"/>
        <color rgb="FF7030A0"/>
        <rFont val="Times New Roman"/>
        <family val="1"/>
      </rPr>
      <t xml:space="preserve">  </t>
    </r>
    <r>
      <rPr>
        <b/>
        <sz val="11"/>
        <color rgb="FF202122"/>
        <rFont val="Verdana"/>
        <family val="2"/>
      </rPr>
      <t>Percentage of Scouts that have advanced during the period of review to a new level; 
    Membership, Traveller, Discoverer, First Class or Springbok</t>
    </r>
  </si>
  <si>
    <r>
      <t>u</t>
    </r>
    <r>
      <rPr>
        <sz val="7"/>
        <color rgb="FF7030A0"/>
        <rFont val="Times New Roman"/>
        <family val="1"/>
      </rPr>
      <t xml:space="preserve">  </t>
    </r>
    <r>
      <rPr>
        <sz val="11"/>
        <color rgb="FF202122"/>
        <rFont val="Verdana"/>
        <family val="2"/>
      </rPr>
      <t>Minimum of 50% of Scouts to have achieved.</t>
    </r>
  </si>
  <si>
    <r>
      <t>u</t>
    </r>
    <r>
      <rPr>
        <sz val="7"/>
        <color theme="0"/>
        <rFont val="Times New Roman"/>
        <family val="1"/>
      </rPr>
      <t xml:space="preserve">  </t>
    </r>
    <r>
      <rPr>
        <b/>
        <sz val="11"/>
        <color theme="0"/>
        <rFont val="Verdana"/>
        <family val="2"/>
      </rPr>
      <t xml:space="preserve">Excel Capture - row 35 : Enter </t>
    </r>
    <r>
      <rPr>
        <b/>
        <i/>
        <sz val="11"/>
        <color theme="0"/>
        <rFont val="Verdana"/>
        <family val="2"/>
      </rPr>
      <t xml:space="preserve">number </t>
    </r>
    <r>
      <rPr>
        <b/>
        <sz val="11"/>
        <color theme="0"/>
        <rFont val="Verdana"/>
        <family val="2"/>
      </rPr>
      <t xml:space="preserve">of Scouts </t>
    </r>
    <r>
      <rPr>
        <sz val="11"/>
        <color theme="0"/>
        <rFont val="Verdana"/>
        <family val="2"/>
      </rPr>
      <t xml:space="preserve">(not %) </t>
    </r>
    <r>
      <rPr>
        <b/>
        <sz val="11"/>
        <color theme="0"/>
        <rFont val="Verdana"/>
        <family val="2"/>
      </rPr>
      <t>who advanced</t>
    </r>
  </si>
  <si>
    <t>9.  Outdoors</t>
  </si>
  <si>
    <r>
      <t>u</t>
    </r>
    <r>
      <rPr>
        <sz val="7"/>
        <color rgb="FF7030A0"/>
        <rFont val="Times New Roman"/>
        <family val="1"/>
      </rPr>
      <t xml:space="preserve">  </t>
    </r>
    <r>
      <rPr>
        <b/>
        <sz val="11"/>
        <color rgb="FF202122"/>
        <rFont val="Verdana"/>
        <family val="2"/>
      </rPr>
      <t xml:space="preserve">Number of outdoor activities (away from the Troop meeting place) 
    held during the review period e.g. Hike, daytrip, wide games etc. </t>
    </r>
  </si>
  <si>
    <r>
      <t>u</t>
    </r>
    <r>
      <rPr>
        <sz val="7"/>
        <color rgb="FF7030A0"/>
        <rFont val="Times New Roman"/>
        <family val="1"/>
      </rPr>
      <t xml:space="preserve">  </t>
    </r>
    <r>
      <rPr>
        <sz val="11"/>
        <color rgb="FF202122"/>
        <rFont val="Verdana"/>
        <family val="2"/>
      </rPr>
      <t>Must be recorded, with a copy of the permit and photographs of the activities, 
    either electronically or a hardcopy in a file/book, and/or posts on social media.</t>
    </r>
  </si>
  <si>
    <r>
      <t>u</t>
    </r>
    <r>
      <rPr>
        <sz val="7"/>
        <color rgb="FF7030A0"/>
        <rFont val="Times New Roman"/>
        <family val="1"/>
      </rPr>
      <t xml:space="preserve">  </t>
    </r>
    <r>
      <rPr>
        <sz val="11"/>
        <color rgb="FF202122"/>
        <rFont val="Verdana"/>
        <family val="2"/>
      </rPr>
      <t>Minimum of four outdoor activities required.</t>
    </r>
  </si>
  <si>
    <r>
      <t xml:space="preserve">Note: Normal Troop meetings at the normal Troop meeting place cannot be counted as outdoor activities, even if they are held outdoors. However, outdoor activities that require an activity permit and are held at least two kilometres </t>
    </r>
    <r>
      <rPr>
        <i/>
        <sz val="11"/>
        <color rgb="FF202122"/>
        <rFont val="Verdana"/>
        <family val="2"/>
      </rPr>
      <t>away from the usual meeting place</t>
    </r>
    <r>
      <rPr>
        <sz val="11"/>
        <color rgb="FF202122"/>
        <rFont val="Verdana"/>
        <family val="2"/>
      </rPr>
      <t xml:space="preserve"> during Troop meeting times or at other times qualify as an outdoor activity.</t>
    </r>
  </si>
  <si>
    <r>
      <t>u</t>
    </r>
    <r>
      <rPr>
        <sz val="7"/>
        <color theme="0"/>
        <rFont val="Times New Roman"/>
        <family val="1"/>
      </rPr>
      <t xml:space="preserve">  </t>
    </r>
    <r>
      <rPr>
        <b/>
        <sz val="11"/>
        <color theme="0"/>
        <rFont val="Verdana"/>
        <family val="2"/>
      </rPr>
      <t xml:space="preserve">Excel Capture - row 37 : Enter </t>
    </r>
    <r>
      <rPr>
        <b/>
        <i/>
        <sz val="11"/>
        <color theme="0"/>
        <rFont val="Verdana"/>
        <family val="2"/>
      </rPr>
      <t>number</t>
    </r>
    <r>
      <rPr>
        <b/>
        <sz val="11"/>
        <color theme="0"/>
        <rFont val="Verdana"/>
        <family val="2"/>
      </rPr>
      <t xml:space="preserve"> of Outdoor Activities held.</t>
    </r>
    <r>
      <rPr>
        <sz val="11"/>
        <color theme="0"/>
        <rFont val="Verdana"/>
        <family val="2"/>
      </rPr>
      <t xml:space="preserve">
    Permit number(s) to be captured in the comments on the assessment form.</t>
    </r>
  </si>
  <si>
    <t>10.  Troop Camping</t>
  </si>
  <si>
    <r>
      <t>u</t>
    </r>
    <r>
      <rPr>
        <sz val="7"/>
        <color rgb="FF7030A0"/>
        <rFont val="Times New Roman"/>
        <family val="1"/>
      </rPr>
      <t xml:space="preserve">  </t>
    </r>
    <r>
      <rPr>
        <b/>
        <sz val="11"/>
        <color rgb="FF202122"/>
        <rFont val="Verdana"/>
        <family val="2"/>
      </rPr>
      <t xml:space="preserve">Number of nights that all Patrols have camped together as a Troop 
    away from their Troop meeting place. </t>
    </r>
  </si>
  <si>
    <r>
      <t>u</t>
    </r>
    <r>
      <rPr>
        <sz val="7"/>
        <color rgb="FF7030A0"/>
        <rFont val="Times New Roman"/>
        <family val="1"/>
      </rPr>
      <t xml:space="preserve">  </t>
    </r>
    <r>
      <rPr>
        <sz val="11"/>
        <color rgb="FF202122"/>
        <rFont val="Verdana"/>
        <family val="2"/>
      </rPr>
      <t>Must be recorded, with a copy of the permit (if required) and photographs of the camp(s) and activities, 
    either electronically or a hardcopy in a file/book, and/or posts on social media.</t>
    </r>
  </si>
  <si>
    <r>
      <t>u</t>
    </r>
    <r>
      <rPr>
        <sz val="7"/>
        <color rgb="FF7030A0"/>
        <rFont val="Times New Roman"/>
        <family val="1"/>
      </rPr>
      <t xml:space="preserve">  </t>
    </r>
    <r>
      <rPr>
        <sz val="11"/>
        <color rgb="FF202122"/>
        <rFont val="Verdana"/>
        <family val="2"/>
      </rPr>
      <t>Minimum of two nights camping required.</t>
    </r>
  </si>
  <si>
    <t>Note: The camping nights do not have to be consecutive. More than 50% of the Troop should have attended. 
Overnight Troop hikes may be included if not used under the Outdoor section.</t>
  </si>
  <si>
    <r>
      <t>u</t>
    </r>
    <r>
      <rPr>
        <sz val="7"/>
        <color theme="0"/>
        <rFont val="Times New Roman"/>
        <family val="1"/>
      </rPr>
      <t xml:space="preserve">  </t>
    </r>
    <r>
      <rPr>
        <b/>
        <sz val="11"/>
        <color theme="0"/>
        <rFont val="Verdana"/>
        <family val="2"/>
      </rPr>
      <t xml:space="preserve">Excel Capture - row 39 : Enter </t>
    </r>
    <r>
      <rPr>
        <b/>
        <i/>
        <sz val="11"/>
        <color theme="0"/>
        <rFont val="Verdana"/>
        <family val="2"/>
      </rPr>
      <t>number</t>
    </r>
    <r>
      <rPr>
        <b/>
        <sz val="11"/>
        <color theme="0"/>
        <rFont val="Verdana"/>
        <family val="2"/>
      </rPr>
      <t xml:space="preserve"> of Nights Camped.</t>
    </r>
    <r>
      <rPr>
        <sz val="11"/>
        <color theme="0"/>
        <rFont val="Verdana"/>
        <family val="2"/>
      </rPr>
      <t xml:space="preserve">
    Permit number(s) to be captured in the comments on the assessment form.</t>
    </r>
  </si>
  <si>
    <t>11.  Troop Participation</t>
  </si>
  <si>
    <r>
      <t>u</t>
    </r>
    <r>
      <rPr>
        <sz val="7"/>
        <color rgb="FF7030A0"/>
        <rFont val="Times New Roman"/>
        <family val="1"/>
      </rPr>
      <t xml:space="preserve">  </t>
    </r>
    <r>
      <rPr>
        <b/>
        <sz val="11"/>
        <color rgb="FF202122"/>
        <rFont val="Verdana"/>
        <family val="2"/>
      </rPr>
      <t>Number of District or Regional events attended by the Troop
    during the period of review.</t>
    </r>
  </si>
  <si>
    <r>
      <t>u</t>
    </r>
    <r>
      <rPr>
        <sz val="7"/>
        <color rgb="FF7030A0"/>
        <rFont val="Times New Roman"/>
        <family val="1"/>
      </rPr>
      <t xml:space="preserve">  </t>
    </r>
    <r>
      <rPr>
        <sz val="11"/>
        <color rgb="FF202122"/>
        <rFont val="Verdana"/>
        <family val="2"/>
      </rPr>
      <t>Must be recorded, with a copy of the permit (if required) and photographs of the activities, either electronically or a hardcopy in a file/book, and/or posts on social media.</t>
    </r>
  </si>
  <si>
    <r>
      <t>u</t>
    </r>
    <r>
      <rPr>
        <sz val="7"/>
        <color rgb="FF7030A0"/>
        <rFont val="Times New Roman"/>
        <family val="1"/>
      </rPr>
      <t xml:space="preserve">  </t>
    </r>
    <r>
      <rPr>
        <sz val="11"/>
        <color rgb="FF202122"/>
        <rFont val="Verdana"/>
        <family val="2"/>
      </rPr>
      <t>Participation at a minimum of 2 events required.</t>
    </r>
  </si>
  <si>
    <r>
      <rPr>
        <sz val="11"/>
        <color rgb="FF7030A0"/>
        <rFont val="Wingdings"/>
        <charset val="2"/>
      </rPr>
      <t>u</t>
    </r>
    <r>
      <rPr>
        <sz val="11"/>
        <color rgb="FF202122"/>
        <rFont val="Verdana"/>
        <family val="2"/>
      </rPr>
      <t>  The Troop must be represented by at least one Patrol-sized group or a full team (as per the requirements of the activity)
     at District or Regional events, activities, courses, or competitions.</t>
    </r>
  </si>
  <si>
    <r>
      <t>u</t>
    </r>
    <r>
      <rPr>
        <sz val="7"/>
        <color theme="0"/>
        <rFont val="Times New Roman"/>
        <family val="1"/>
      </rPr>
      <t xml:space="preserve">  </t>
    </r>
    <r>
      <rPr>
        <b/>
        <sz val="11"/>
        <color theme="0"/>
        <rFont val="Verdana"/>
        <family val="2"/>
      </rPr>
      <t xml:space="preserve">Excel Capture - row 39 : Enter </t>
    </r>
    <r>
      <rPr>
        <b/>
        <i/>
        <sz val="11"/>
        <color theme="0"/>
        <rFont val="Verdana"/>
        <family val="2"/>
      </rPr>
      <t>number</t>
    </r>
    <r>
      <rPr>
        <b/>
        <sz val="11"/>
        <color theme="0"/>
        <rFont val="Verdana"/>
        <family val="2"/>
      </rPr>
      <t xml:space="preserve"> of District or Regional events attended.</t>
    </r>
    <r>
      <rPr>
        <sz val="11"/>
        <color theme="0"/>
        <rFont val="Verdana"/>
        <family val="2"/>
      </rPr>
      <t xml:space="preserve">
    Permit number(s) to be captured in the comments on the assessment form.</t>
    </r>
  </si>
  <si>
    <r>
      <t xml:space="preserve">12.  National Challenge </t>
    </r>
    <r>
      <rPr>
        <b/>
        <sz val="18"/>
        <color rgb="FFFFC000"/>
        <rFont val="Wingdings"/>
        <charset val="2"/>
      </rPr>
      <t>¬</t>
    </r>
  </si>
  <si>
    <r>
      <rPr>
        <b/>
        <sz val="18"/>
        <color rgb="FFFFC000"/>
        <rFont val="Wingdings"/>
        <charset val="2"/>
      </rPr>
      <t>¬</t>
    </r>
    <r>
      <rPr>
        <b/>
        <i/>
        <sz val="11"/>
        <color rgb="FF7030A0"/>
        <rFont val="Verdana"/>
        <family val="2"/>
      </rPr>
      <t xml:space="preserve"> </t>
    </r>
    <r>
      <rPr>
        <i/>
        <sz val="11"/>
        <color rgb="FF7030A0"/>
        <rFont val="Verdana"/>
        <family val="2"/>
      </rPr>
      <t xml:space="preserve">Achievement of </t>
    </r>
    <r>
      <rPr>
        <b/>
        <i/>
        <u/>
        <sz val="11"/>
        <color rgb="FF7030A0"/>
        <rFont val="Verdana"/>
        <family val="2"/>
      </rPr>
      <t xml:space="preserve">any THREE </t>
    </r>
    <r>
      <rPr>
        <i/>
        <sz val="11"/>
        <color rgb="FF7030A0"/>
        <rFont val="Verdana"/>
        <family val="2"/>
      </rPr>
      <t xml:space="preserve">of Operation First Class, Scoutcraft and Interest Badges and/or Advancement 
    and/or </t>
    </r>
    <r>
      <rPr>
        <b/>
        <i/>
        <sz val="11"/>
        <color rgb="FF7030A0"/>
        <rFont val="Verdana"/>
        <family val="2"/>
      </rPr>
      <t>National Challenge Participation</t>
    </r>
    <r>
      <rPr>
        <i/>
        <sz val="11"/>
        <color rgb="FF7030A0"/>
        <rFont val="Verdana"/>
        <family val="2"/>
      </rPr>
      <t xml:space="preserve"> criteria are </t>
    </r>
    <r>
      <rPr>
        <b/>
        <i/>
        <sz val="11"/>
        <color rgb="FF7030A0"/>
        <rFont val="Verdana"/>
        <family val="2"/>
      </rPr>
      <t>mandatory</t>
    </r>
    <r>
      <rPr>
        <i/>
        <sz val="11"/>
        <color rgb="FF7030A0"/>
        <rFont val="Verdana"/>
        <family val="2"/>
      </rPr>
      <t xml:space="preserve"> to earn a Star Troop Gold Award.</t>
    </r>
  </si>
  <si>
    <r>
      <t>u</t>
    </r>
    <r>
      <rPr>
        <sz val="7"/>
        <color rgb="FF7030A0"/>
        <rFont val="Times New Roman"/>
        <family val="1"/>
      </rPr>
      <t xml:space="preserve">  </t>
    </r>
    <r>
      <rPr>
        <b/>
        <sz val="11"/>
        <color rgb="FF202122"/>
        <rFont val="Verdana"/>
        <family val="2"/>
      </rPr>
      <t>Percentage of Scouts that have successfully completed the National Challenge.</t>
    </r>
  </si>
  <si>
    <r>
      <t>u</t>
    </r>
    <r>
      <rPr>
        <sz val="7"/>
        <color rgb="FF7030A0"/>
        <rFont val="Times New Roman"/>
        <family val="1"/>
      </rPr>
      <t xml:space="preserve">  </t>
    </r>
    <r>
      <rPr>
        <sz val="11"/>
        <color rgb="FF202122"/>
        <rFont val="Verdana"/>
        <family val="2"/>
      </rPr>
      <t>The Troop must submit an National Challenge Entry in order to qualify.</t>
    </r>
  </si>
  <si>
    <r>
      <t>u</t>
    </r>
    <r>
      <rPr>
        <sz val="7"/>
        <color theme="0"/>
        <rFont val="Times New Roman"/>
        <family val="1"/>
      </rPr>
      <t xml:space="preserve">  </t>
    </r>
    <r>
      <rPr>
        <b/>
        <sz val="11"/>
        <color theme="0"/>
        <rFont val="Verdana"/>
        <family val="2"/>
      </rPr>
      <t xml:space="preserve">Excel Capture - row 43 : Enter </t>
    </r>
    <r>
      <rPr>
        <b/>
        <i/>
        <sz val="11"/>
        <color theme="0"/>
        <rFont val="Verdana"/>
        <family val="2"/>
      </rPr>
      <t>number</t>
    </r>
    <r>
      <rPr>
        <b/>
        <sz val="11"/>
        <color theme="0"/>
        <rFont val="Verdana"/>
        <family val="2"/>
      </rPr>
      <t xml:space="preserve"> of Scouts </t>
    </r>
    <r>
      <rPr>
        <sz val="11"/>
        <color theme="0"/>
        <rFont val="Verdana"/>
        <family val="2"/>
      </rPr>
      <t xml:space="preserve">(not %) </t>
    </r>
    <r>
      <rPr>
        <b/>
        <sz val="11"/>
        <color theme="0"/>
        <rFont val="Verdana"/>
        <family val="2"/>
      </rPr>
      <t>who successfully completed the National Challenge</t>
    </r>
  </si>
  <si>
    <t>13.  Troop Records</t>
  </si>
  <si>
    <r>
      <t>u</t>
    </r>
    <r>
      <rPr>
        <sz val="7"/>
        <color rgb="FF7030A0"/>
        <rFont val="Times New Roman"/>
        <family val="1"/>
      </rPr>
      <t xml:space="preserve">  </t>
    </r>
    <r>
      <rPr>
        <b/>
        <sz val="11"/>
        <color rgb="FF202122"/>
        <rFont val="Verdana"/>
        <family val="2"/>
      </rPr>
      <t>All Adult Leaders in the Scout Troop have profiles registered on Scouts.Digital.</t>
    </r>
  </si>
  <si>
    <r>
      <t>u</t>
    </r>
    <r>
      <rPr>
        <sz val="7"/>
        <color theme="0"/>
        <rFont val="Times New Roman"/>
        <family val="1"/>
      </rPr>
      <t xml:space="preserve">  </t>
    </r>
    <r>
      <rPr>
        <b/>
        <sz val="11"/>
        <color theme="0"/>
        <rFont val="Verdana"/>
        <family val="2"/>
      </rPr>
      <t xml:space="preserve">Excel Capture - row 45 : Enter </t>
    </r>
    <r>
      <rPr>
        <b/>
        <i/>
        <sz val="11"/>
        <color theme="0"/>
        <rFont val="Verdana"/>
        <family val="2"/>
      </rPr>
      <t>Yes</t>
    </r>
    <r>
      <rPr>
        <b/>
        <sz val="11"/>
        <color theme="0"/>
        <rFont val="Verdana"/>
        <family val="2"/>
      </rPr>
      <t xml:space="preserve"> or </t>
    </r>
    <r>
      <rPr>
        <b/>
        <i/>
        <sz val="11"/>
        <color theme="0"/>
        <rFont val="Verdana"/>
        <family val="2"/>
      </rPr>
      <t xml:space="preserve">No </t>
    </r>
    <r>
      <rPr>
        <sz val="11"/>
        <color theme="0"/>
        <rFont val="Verdana"/>
        <family val="2"/>
      </rPr>
      <t>– either all Adult Leaders are registered on Scouts.Digital or not.</t>
    </r>
  </si>
  <si>
    <t>14.  Communication</t>
  </si>
  <si>
    <r>
      <t>u</t>
    </r>
    <r>
      <rPr>
        <sz val="7"/>
        <color rgb="FF7030A0"/>
        <rFont val="Times New Roman"/>
        <family val="1"/>
      </rPr>
      <t xml:space="preserve">  </t>
    </r>
    <r>
      <rPr>
        <b/>
        <sz val="11"/>
        <color rgb="FF202122"/>
        <rFont val="Verdana"/>
        <family val="2"/>
      </rPr>
      <t>Communication in the form of a Troop Notice Board; Group Website/Social Media 
    updated regularly; regular electronic communication to parents; and/or Group/Troop newsletter.</t>
    </r>
  </si>
  <si>
    <r>
      <rPr>
        <sz val="11"/>
        <color rgb="FF7030A0"/>
        <rFont val="Wingdings"/>
        <charset val="2"/>
      </rPr>
      <t>u</t>
    </r>
    <r>
      <rPr>
        <sz val="11"/>
        <color rgb="FF202122"/>
        <rFont val="Verdana"/>
        <family val="2"/>
      </rPr>
      <t>  	Troop Communication must be recorded with supporting evidence. Social media posts must clearly identify the Troop, activity, and date. Records kept electronically, in a Troop Logbook, or as a hardcopy file.</t>
    </r>
  </si>
  <si>
    <r>
      <t>u</t>
    </r>
    <r>
      <rPr>
        <sz val="7"/>
        <color theme="0"/>
        <rFont val="Times New Roman"/>
        <family val="1"/>
      </rPr>
      <t xml:space="preserve">  </t>
    </r>
    <r>
      <rPr>
        <b/>
        <sz val="11"/>
        <color theme="0"/>
        <rFont val="Verdana"/>
        <family val="2"/>
      </rPr>
      <t xml:space="preserve">Excel Capture - row 47: Enter </t>
    </r>
    <r>
      <rPr>
        <b/>
        <i/>
        <sz val="11"/>
        <color theme="0"/>
        <rFont val="Verdana"/>
        <family val="2"/>
      </rPr>
      <t>Yes</t>
    </r>
    <r>
      <rPr>
        <b/>
        <sz val="11"/>
        <color theme="0"/>
        <rFont val="Verdana"/>
        <family val="2"/>
      </rPr>
      <t xml:space="preserve"> or </t>
    </r>
    <r>
      <rPr>
        <b/>
        <i/>
        <sz val="11"/>
        <color theme="0"/>
        <rFont val="Verdana"/>
        <family val="2"/>
      </rPr>
      <t>No</t>
    </r>
    <r>
      <rPr>
        <b/>
        <sz val="11"/>
        <color theme="0"/>
        <rFont val="Verdana"/>
        <family val="2"/>
      </rPr>
      <t xml:space="preserve"> </t>
    </r>
    <r>
      <rPr>
        <sz val="11"/>
        <color theme="0"/>
        <rFont val="Verdana"/>
        <family val="2"/>
      </rPr>
      <t>– either there is good communication or not.</t>
    </r>
  </si>
  <si>
    <t>15.  Moments That Matter</t>
  </si>
  <si>
    <r>
      <t>u</t>
    </r>
    <r>
      <rPr>
        <sz val="7"/>
        <color rgb="FF7030A0"/>
        <rFont val="Times New Roman"/>
        <family val="1"/>
      </rPr>
      <t xml:space="preserve">  </t>
    </r>
    <r>
      <rPr>
        <b/>
        <sz val="11"/>
        <color rgb="FF202122"/>
        <rFont val="Verdana"/>
        <family val="2"/>
      </rPr>
      <t>The Troop Scouter must hold an annual ‘Moments that Matter’ discussion with and Assistant Troop Scouters and Adult Helpers to reflect on the year and individual Adult Leader performance.</t>
    </r>
  </si>
  <si>
    <r>
      <t>u</t>
    </r>
    <r>
      <rPr>
        <sz val="7"/>
        <color theme="0"/>
        <rFont val="Times New Roman"/>
        <family val="1"/>
      </rPr>
      <t xml:space="preserve">  </t>
    </r>
    <r>
      <rPr>
        <b/>
        <sz val="11"/>
        <color theme="0"/>
        <rFont val="Verdana"/>
        <family val="2"/>
      </rPr>
      <t xml:space="preserve">Excel Capture - row 49 : Enter </t>
    </r>
    <r>
      <rPr>
        <b/>
        <i/>
        <sz val="11"/>
        <color theme="0"/>
        <rFont val="Verdana"/>
        <family val="2"/>
      </rPr>
      <t>Yes</t>
    </r>
    <r>
      <rPr>
        <b/>
        <sz val="11"/>
        <color theme="0"/>
        <rFont val="Verdana"/>
        <family val="2"/>
      </rPr>
      <t xml:space="preserve"> or </t>
    </r>
    <r>
      <rPr>
        <b/>
        <i/>
        <sz val="11"/>
        <color theme="0"/>
        <rFont val="Verdana"/>
        <family val="2"/>
      </rPr>
      <t>No</t>
    </r>
    <r>
      <rPr>
        <b/>
        <sz val="11"/>
        <color theme="0"/>
        <rFont val="Verdana"/>
        <family val="2"/>
      </rPr>
      <t xml:space="preserve"> </t>
    </r>
    <r>
      <rPr>
        <sz val="11"/>
        <color theme="0"/>
        <rFont val="Verdana"/>
        <family val="2"/>
      </rPr>
      <t>– Annual Moments that Matter discussion has been held.</t>
    </r>
  </si>
  <si>
    <t>Scout Troop:</t>
  </si>
  <si>
    <t>Period of Review:</t>
  </si>
  <si>
    <t>1 January-31 December 2026</t>
  </si>
  <si>
    <t>Star Troop Award Achievements</t>
  </si>
  <si>
    <t>District:</t>
  </si>
  <si>
    <t>First Review Date:</t>
  </si>
  <si>
    <t>Region:</t>
  </si>
  <si>
    <t>Final Review Date:</t>
  </si>
  <si>
    <t>First Review</t>
  </si>
  <si>
    <t>Final Review</t>
  </si>
  <si>
    <t>Participation:</t>
  </si>
  <si>
    <t>1 to 4</t>
  </si>
  <si>
    <t>disciplines: 6.7%-26.7%</t>
  </si>
  <si>
    <t>Number of Patrols in the Troop:</t>
  </si>
  <si>
    <t>Troop Scouter Name:</t>
  </si>
  <si>
    <t>Bronze Award:</t>
  </si>
  <si>
    <t>5 to 8</t>
  </si>
  <si>
    <t>disciplines: 33.3%-53.3%</t>
  </si>
  <si>
    <t>Number of Scouts in the Troop:</t>
  </si>
  <si>
    <t>Scout Group Leader Name:</t>
  </si>
  <si>
    <t>Silver Award:</t>
  </si>
  <si>
    <t>9 to 12</t>
  </si>
  <si>
    <t>disciplines: 60.0%-80.0%</t>
  </si>
  <si>
    <t>Number of Scouters in the Troop:</t>
  </si>
  <si>
    <t>DC / STM Name:</t>
  </si>
  <si>
    <t>Gold Award:</t>
  </si>
  <si>
    <t>13 to 15</t>
  </si>
  <si>
    <t>disciplines: 86.7%-100%</t>
  </si>
  <si>
    <r>
      <t xml:space="preserve">Goal
</t>
    </r>
    <r>
      <rPr>
        <b/>
        <sz val="12"/>
        <color theme="1"/>
        <rFont val="Futura Std Condensed"/>
        <family val="2"/>
      </rPr>
      <t>Minimum Requirement</t>
    </r>
  </si>
  <si>
    <t>1st Review</t>
  </si>
  <si>
    <t>Comments, Actions to be Taken,
Details of Activities, Permit Numbers etc.</t>
  </si>
  <si>
    <t>Score</t>
  </si>
  <si>
    <t>Achieved?</t>
  </si>
  <si>
    <t>Yes / No</t>
  </si>
  <si>
    <t>Number of Scouts</t>
  </si>
  <si>
    <t>Total number of invested Scouts in the Troop.</t>
  </si>
  <si>
    <t>Recruitment</t>
  </si>
  <si>
    <r>
      <t xml:space="preserve">Number of </t>
    </r>
    <r>
      <rPr>
        <i/>
        <sz val="10"/>
        <color theme="1"/>
        <rFont val="Verdana"/>
        <family val="2"/>
      </rPr>
      <t>new</t>
    </r>
    <r>
      <rPr>
        <sz val="10"/>
        <color theme="1"/>
        <rFont val="Verdana"/>
        <family val="2"/>
      </rPr>
      <t xml:space="preserve"> Scouts recruited and invested into the Troop.</t>
    </r>
  </si>
  <si>
    <t>Retention</t>
  </si>
  <si>
    <t>Percentage of Scouts from previous year’s census 
who remain in the Troop. 
(Own calculation required)</t>
  </si>
  <si>
    <t>Check Census</t>
  </si>
  <si>
    <r>
      <t xml:space="preserve">Star Patrol Award </t>
    </r>
    <r>
      <rPr>
        <sz val="11"/>
        <color theme="0"/>
        <rFont val="Futura Std Condensed"/>
      </rPr>
      <t>(</t>
    </r>
    <r>
      <rPr>
        <b/>
        <sz val="14"/>
        <color rgb="FFFFC000"/>
        <rFont val="Wingdings"/>
        <charset val="2"/>
      </rPr>
      <t>¬</t>
    </r>
    <r>
      <rPr>
        <sz val="11"/>
        <color theme="0"/>
        <rFont val="Futura Std Condensed"/>
      </rPr>
      <t>mandatory)</t>
    </r>
  </si>
  <si>
    <r>
      <t>Submission of Star Patrol assessment by ALL Patrols in the Troop  (</t>
    </r>
    <r>
      <rPr>
        <i/>
        <sz val="10"/>
        <color theme="1"/>
        <rFont val="Verdana"/>
        <family val="2"/>
      </rPr>
      <t>Enter number of Patrols submitted Star Patrol</t>
    </r>
    <r>
      <rPr>
        <sz val="10"/>
        <color theme="1"/>
        <rFont val="Verdana"/>
        <family val="2"/>
      </rPr>
      <t>)</t>
    </r>
  </si>
  <si>
    <t># Patrols</t>
  </si>
  <si>
    <r>
      <t>AND 50% or more of Patrols achieved Bronze 
(or higher) Star Patrol Award.
(</t>
    </r>
    <r>
      <rPr>
        <i/>
        <sz val="10"/>
        <color theme="1"/>
        <rFont val="Verdana"/>
        <family val="2"/>
      </rPr>
      <t xml:space="preserve">Enter </t>
    </r>
    <r>
      <rPr>
        <b/>
        <i/>
        <sz val="10"/>
        <color theme="1"/>
        <rFont val="Verdana"/>
        <family val="2"/>
      </rPr>
      <t>number</t>
    </r>
    <r>
      <rPr>
        <i/>
        <sz val="10"/>
        <color theme="1"/>
        <rFont val="Verdana"/>
        <family val="2"/>
      </rPr>
      <t xml:space="preserve"> of Patrols achieved bronze or higher</t>
    </r>
    <r>
      <rPr>
        <sz val="10"/>
        <color theme="1"/>
        <rFont val="Verdana"/>
        <family val="2"/>
      </rPr>
      <t>)</t>
    </r>
  </si>
  <si>
    <t>Court of Honour</t>
  </si>
  <si>
    <t>Number of Court of Honour meetings held.
CoH meetings must be chaired by appointed CoH Chair or Troop Leader.</t>
  </si>
  <si>
    <r>
      <t xml:space="preserve">Operation First Class  </t>
    </r>
    <r>
      <rPr>
        <sz val="11"/>
        <color theme="0"/>
        <rFont val="Futura Std Condensed"/>
      </rPr>
      <t>(</t>
    </r>
    <r>
      <rPr>
        <sz val="16"/>
        <color rgb="FFFFC000"/>
        <rFont val="Wingdings"/>
        <charset val="2"/>
      </rPr>
      <t>¬</t>
    </r>
    <r>
      <rPr>
        <sz val="11"/>
        <color theme="0"/>
        <rFont val="Futura Std Condensed"/>
      </rPr>
      <t>1 of 3)</t>
    </r>
  </si>
  <si>
    <r>
      <t xml:space="preserve">The number of Scouts in the Troop who have achieved the First Class Advancement Level or higher. 
Troop number of 12 or less: </t>
    </r>
    <r>
      <rPr>
        <b/>
        <sz val="10"/>
        <color theme="1"/>
        <rFont val="Verdana"/>
        <family val="2"/>
      </rPr>
      <t>1</t>
    </r>
    <r>
      <rPr>
        <sz val="10"/>
        <color theme="1"/>
        <rFont val="Verdana"/>
        <family val="2"/>
      </rPr>
      <t xml:space="preserve">; 13 to 19: </t>
    </r>
    <r>
      <rPr>
        <b/>
        <sz val="10"/>
        <color theme="1"/>
        <rFont val="Verdana"/>
        <family val="2"/>
      </rPr>
      <t>1</t>
    </r>
    <r>
      <rPr>
        <sz val="10"/>
        <color theme="1"/>
        <rFont val="Verdana"/>
        <family val="2"/>
      </rPr>
      <t xml:space="preserve">; 20 to 29: </t>
    </r>
    <r>
      <rPr>
        <b/>
        <sz val="10"/>
        <color theme="1"/>
        <rFont val="Verdana"/>
        <family val="2"/>
      </rPr>
      <t>2</t>
    </r>
    <r>
      <rPr>
        <sz val="10"/>
        <color theme="1"/>
        <rFont val="Verdana"/>
        <family val="2"/>
      </rPr>
      <t xml:space="preserve">; 
30 to 39: </t>
    </r>
    <r>
      <rPr>
        <b/>
        <sz val="10"/>
        <color theme="1"/>
        <rFont val="Verdana"/>
        <family val="2"/>
      </rPr>
      <t>3</t>
    </r>
    <r>
      <rPr>
        <sz val="10"/>
        <color theme="1"/>
        <rFont val="Verdana"/>
        <family val="2"/>
      </rPr>
      <t xml:space="preserve">; 40+: </t>
    </r>
    <r>
      <rPr>
        <b/>
        <sz val="10"/>
        <color theme="1"/>
        <rFont val="Verdana"/>
        <family val="2"/>
      </rPr>
      <t>4</t>
    </r>
    <r>
      <rPr>
        <sz val="10"/>
        <color theme="1"/>
        <rFont val="Verdana"/>
        <family val="2"/>
      </rPr>
      <t xml:space="preserve"> or more First Class</t>
    </r>
  </si>
  <si>
    <t>Troop-size dependant</t>
  </si>
  <si>
    <r>
      <t xml:space="preserve">Scoutcraft / Interest Badges  </t>
    </r>
    <r>
      <rPr>
        <sz val="11"/>
        <color theme="0"/>
        <rFont val="Futura Std Condensed"/>
      </rPr>
      <t>(</t>
    </r>
    <r>
      <rPr>
        <sz val="16"/>
        <color rgb="FFFFC000"/>
        <rFont val="Wingdings"/>
        <charset val="2"/>
      </rPr>
      <t>¬</t>
    </r>
    <r>
      <rPr>
        <sz val="11"/>
        <color theme="0"/>
        <rFont val="Futura Std Condensed"/>
      </rPr>
      <t>1 of 3)</t>
    </r>
  </si>
  <si>
    <r>
      <t>Percentage of Scouts that have gained at least one Scoutcraft badge or Interest badge.
(</t>
    </r>
    <r>
      <rPr>
        <i/>
        <sz val="10"/>
        <color theme="1"/>
        <rFont val="Verdana"/>
        <family val="2"/>
      </rPr>
      <t xml:space="preserve">Enter </t>
    </r>
    <r>
      <rPr>
        <b/>
        <i/>
        <sz val="10"/>
        <color theme="1"/>
        <rFont val="Verdana"/>
        <family val="2"/>
      </rPr>
      <t xml:space="preserve">number </t>
    </r>
    <r>
      <rPr>
        <i/>
        <sz val="10"/>
        <color theme="1"/>
        <rFont val="Verdana"/>
        <family val="2"/>
      </rPr>
      <t>of Scouts who earned badges</t>
    </r>
    <r>
      <rPr>
        <sz val="10"/>
        <color theme="1"/>
        <rFont val="Verdana"/>
        <family val="2"/>
      </rPr>
      <t>)</t>
    </r>
  </si>
  <si>
    <r>
      <t xml:space="preserve">Advancement  </t>
    </r>
    <r>
      <rPr>
        <sz val="11"/>
        <color theme="0"/>
        <rFont val="Futura Std Condensed"/>
      </rPr>
      <t>(</t>
    </r>
    <r>
      <rPr>
        <sz val="16"/>
        <color rgb="FFFFC000"/>
        <rFont val="Wingdings"/>
        <charset val="2"/>
      </rPr>
      <t>¬</t>
    </r>
    <r>
      <rPr>
        <sz val="11"/>
        <color theme="0"/>
        <rFont val="Futura Std Condensed"/>
      </rPr>
      <t>1 of 3)</t>
    </r>
  </si>
  <si>
    <r>
      <t>Percentage of Scouts that have advanced to a new level; Membership, Traveller, Discoverer, First Class or Springbok
(</t>
    </r>
    <r>
      <rPr>
        <i/>
        <sz val="10"/>
        <color theme="1"/>
        <rFont val="Verdana"/>
        <family val="2"/>
      </rPr>
      <t xml:space="preserve">Enter </t>
    </r>
    <r>
      <rPr>
        <b/>
        <i/>
        <sz val="10"/>
        <color theme="1"/>
        <rFont val="Verdana"/>
        <family val="2"/>
      </rPr>
      <t>number</t>
    </r>
    <r>
      <rPr>
        <i/>
        <sz val="10"/>
        <color theme="1"/>
        <rFont val="Verdana"/>
        <family val="2"/>
      </rPr>
      <t xml:space="preserve"> of Scouts who advanced)</t>
    </r>
  </si>
  <si>
    <t>Outdoor Activities</t>
  </si>
  <si>
    <r>
      <t>Number of outdoor activities (away from the Troop meeting place) held. e.g. Hike, daytrip, wide games etc.
(</t>
    </r>
    <r>
      <rPr>
        <i/>
        <sz val="10"/>
        <color theme="1"/>
        <rFont val="Verdana"/>
        <family val="2"/>
      </rPr>
      <t>Permit number(s) to be captured in the comments column</t>
    </r>
    <r>
      <rPr>
        <sz val="10"/>
        <color theme="1"/>
        <rFont val="Verdana"/>
        <family val="2"/>
      </rPr>
      <t>)</t>
    </r>
  </si>
  <si>
    <t>Troop Camping</t>
  </si>
  <si>
    <r>
      <t>Number of nights that all Patrols have camped together as a Troop away from their Troop meeting place.
(</t>
    </r>
    <r>
      <rPr>
        <i/>
        <sz val="10"/>
        <color theme="1"/>
        <rFont val="Verdana"/>
        <family val="2"/>
      </rPr>
      <t>Permit number(s) to be captured in the comments column</t>
    </r>
    <r>
      <rPr>
        <sz val="10"/>
        <color theme="1"/>
        <rFont val="Verdana"/>
        <family val="2"/>
      </rPr>
      <t>)</t>
    </r>
  </si>
  <si>
    <t>Troop Participation</t>
  </si>
  <si>
    <r>
      <t>Number of District or Regional events attended by the Troop during the period of review.
(</t>
    </r>
    <r>
      <rPr>
        <i/>
        <sz val="10"/>
        <color theme="1"/>
        <rFont val="Verdana"/>
        <family val="2"/>
      </rPr>
      <t>Permit number(s) to be captured in the comments column</t>
    </r>
    <r>
      <rPr>
        <sz val="10"/>
        <color theme="1"/>
        <rFont val="Verdana"/>
        <family val="2"/>
      </rPr>
      <t>)</t>
    </r>
  </si>
  <si>
    <r>
      <t xml:space="preserve">National Challenge  </t>
    </r>
    <r>
      <rPr>
        <sz val="11"/>
        <color theme="0"/>
        <rFont val="Futura Std Condensed"/>
      </rPr>
      <t>(</t>
    </r>
    <r>
      <rPr>
        <sz val="16"/>
        <color rgb="FFFFC000"/>
        <rFont val="Wingdings"/>
        <charset val="2"/>
      </rPr>
      <t>¬</t>
    </r>
    <r>
      <rPr>
        <sz val="11"/>
        <color theme="0"/>
        <rFont val="Futura Std Condensed"/>
      </rPr>
      <t>1 of 3)</t>
    </r>
  </si>
  <si>
    <r>
      <t>Percentage of Scouts that have participated in 
and successfully completed the annual National Challenge
(</t>
    </r>
    <r>
      <rPr>
        <i/>
        <sz val="10"/>
        <color theme="1"/>
        <rFont val="Verdana"/>
        <family val="2"/>
      </rPr>
      <t xml:space="preserve">Enter </t>
    </r>
    <r>
      <rPr>
        <b/>
        <i/>
        <sz val="10"/>
        <color theme="1"/>
        <rFont val="Verdana"/>
        <family val="2"/>
      </rPr>
      <t>number</t>
    </r>
    <r>
      <rPr>
        <i/>
        <sz val="10"/>
        <color theme="1"/>
        <rFont val="Verdana"/>
        <family val="2"/>
      </rPr>
      <t xml:space="preserve"> of Scouts who earned badges</t>
    </r>
    <r>
      <rPr>
        <sz val="10"/>
        <color theme="1"/>
        <rFont val="Verdana"/>
        <family val="2"/>
      </rPr>
      <t>)</t>
    </r>
  </si>
  <si>
    <t>Troop Records</t>
  </si>
  <si>
    <t xml:space="preserve"> All Adult Leaders in the Scout Troop have profiles registered on Scouts.Digital
Name and role of each Adult Leader in the Troop 
to be listed in the comment’s column.</t>
  </si>
  <si>
    <t>Yes</t>
  </si>
  <si>
    <t>Communication</t>
  </si>
  <si>
    <t xml:space="preserve">Troop Notice Board, Group Website / Social Media is updated regularly, email communication to parents, and/or Group / Troop newsletter is issued quarterly. </t>
  </si>
  <si>
    <t>Moments that Matter</t>
  </si>
  <si>
    <t>Troop Scouter must hold an annual ‘Moments that Matter’ discussion with all Adult Leaders in the Troop.</t>
  </si>
  <si>
    <t>No</t>
  </si>
  <si>
    <t xml:space="preserve">Total Star Award Disciplines Achieved :  </t>
  </si>
  <si>
    <t>You're a nation</t>
  </si>
  <si>
    <t xml:space="preserve">Troop Star Award Achieved :  </t>
  </si>
  <si>
    <r>
      <t>¬</t>
    </r>
    <r>
      <rPr>
        <b/>
        <i/>
        <sz val="11"/>
        <color indexed="8"/>
        <rFont val="Verdana"/>
        <family val="2"/>
      </rPr>
      <t xml:space="preserve">The following mandatory criteria is required to earn a Star Patrol </t>
    </r>
    <r>
      <rPr>
        <b/>
        <sz val="12"/>
        <color rgb="FFFFC000"/>
        <rFont val="Verdana"/>
        <family val="2"/>
      </rPr>
      <t>GOLD</t>
    </r>
    <r>
      <rPr>
        <b/>
        <i/>
        <sz val="11"/>
        <color indexed="8"/>
        <rFont val="Verdana"/>
        <family val="2"/>
      </rPr>
      <t xml:space="preserve"> Award: </t>
    </r>
    <r>
      <rPr>
        <b/>
        <sz val="14"/>
        <color rgb="FFFFC000"/>
        <rFont val="Wingdings"/>
        <charset val="2"/>
      </rPr>
      <t>¬</t>
    </r>
    <r>
      <rPr>
        <b/>
        <i/>
        <sz val="11"/>
        <color indexed="8"/>
        <rFont val="Verdana"/>
        <family val="2"/>
      </rPr>
      <t xml:space="preserve">#4 Star Patrol Award
   and THREE of the following: </t>
    </r>
    <r>
      <rPr>
        <b/>
        <sz val="14"/>
        <color rgb="FFFFC000"/>
        <rFont val="Wingdings"/>
        <charset val="2"/>
      </rPr>
      <t>¬</t>
    </r>
    <r>
      <rPr>
        <b/>
        <i/>
        <sz val="11"/>
        <color indexed="8"/>
        <rFont val="Verdana"/>
        <family val="2"/>
      </rPr>
      <t>#6 Operation First Class;</t>
    </r>
    <r>
      <rPr>
        <b/>
        <sz val="14"/>
        <color rgb="FFFFC000"/>
        <rFont val="Wingdings"/>
        <charset val="2"/>
      </rPr>
      <t>¬</t>
    </r>
    <r>
      <rPr>
        <b/>
        <i/>
        <sz val="11"/>
        <color indexed="8"/>
        <rFont val="Verdana"/>
        <family val="2"/>
      </rPr>
      <t>#7 Scoutcraft/Interest Badges;</t>
    </r>
    <r>
      <rPr>
        <b/>
        <sz val="14"/>
        <color rgb="FFFFC000"/>
        <rFont val="Wingdings"/>
        <charset val="2"/>
      </rPr>
      <t>¬</t>
    </r>
    <r>
      <rPr>
        <b/>
        <i/>
        <sz val="11"/>
        <color indexed="8"/>
        <rFont val="Verdana"/>
        <family val="2"/>
      </rPr>
      <t>#8 Advancement:</t>
    </r>
    <r>
      <rPr>
        <b/>
        <sz val="14"/>
        <color rgb="FFFFC000"/>
        <rFont val="Wingdings"/>
        <charset val="2"/>
      </rPr>
      <t>¬</t>
    </r>
    <r>
      <rPr>
        <b/>
        <sz val="11"/>
        <rFont val="Verdana"/>
        <family val="2"/>
      </rPr>
      <t>#12 National Challenge Participation</t>
    </r>
  </si>
  <si>
    <t>In keeping with the first Scout Law, we declare that the above information is a true and correct representation of the current status of our Troop 
in respect of achievement of the minimum standards required to achieve a Star Troop Award.</t>
  </si>
  <si>
    <t>Signed:</t>
  </si>
  <si>
    <t>Court of Honour Chairman</t>
  </si>
  <si>
    <t>Troop Scouter</t>
  </si>
  <si>
    <t>Star Troop Award 2026</t>
  </si>
  <si>
    <t>2nd Hometown Sea Scouts</t>
  </si>
  <si>
    <t>Tshwane South</t>
  </si>
  <si>
    <t>Gauteng</t>
  </si>
  <si>
    <t>Harold Perkins</t>
  </si>
  <si>
    <t>Gerald Bradshaw</t>
  </si>
  <si>
    <t>Nigel Ramsbottom</t>
  </si>
  <si>
    <t>Plan to increase Troop numbers to 26+</t>
  </si>
  <si>
    <t>Held a recruitment drive in August
2 Cubs have come up from the Pack</t>
  </si>
  <si>
    <t>Percentage of Scouts from previous year’s census 
who remained in the Troop. 
(Own calculation required)</t>
  </si>
  <si>
    <t>Newly formed Crows Patrol only achieved a Participation</t>
  </si>
  <si>
    <t>CoH Chairman was one of the Scouts that left the Troop.
TS is working closely with new CoH Chair to sort out.</t>
  </si>
  <si>
    <t>Harold and Jessica achieved First Class. Well done!</t>
  </si>
  <si>
    <t>Our Scouts are very keen on earning badges.
Can still be improved - would like 100% of Scouts to earn at least one badge during the next quarter.</t>
  </si>
  <si>
    <t>Scoutcraft and Interest badgework is good, better than advancement. PLs to be given training on mentoring their Scouts and encouraging work on advancement.</t>
  </si>
  <si>
    <t>Permit # 26/134 - Magaliesberg hike 6-7/4/26
Permit # 26/165 - Sailing on Florida Lake 12/5/26
Permit # 26/209 - Sailing on Florida Lake 17/8/26
Permit # 26/221 - Wide Game 4/10/26</t>
  </si>
  <si>
    <t>This is not a strong point in our Troop. Currently planning a Troop Camp during the December school holidays.</t>
  </si>
  <si>
    <t>National Challenge will be discussed at the next CoH to encourage better participation.</t>
  </si>
  <si>
    <t>Group PR Officer keeps all social media well updated for all activities for Troop and Pack.</t>
  </si>
  <si>
    <t>TS Harold assisted on Kim Shield 11/9/26
ATS Ralph attended  IAL Adult Leader Training October 26</t>
  </si>
  <si>
    <t>Awesome work done on improvement on many disciplines
Next year we will Go for Gold!!</t>
  </si>
  <si>
    <t>Silver Award</t>
  </si>
  <si>
    <r>
      <rPr>
        <b/>
        <sz val="16"/>
        <color rgb="FFFFC000"/>
        <rFont val="Wingdings"/>
        <charset val="2"/>
      </rPr>
      <t>¬</t>
    </r>
    <r>
      <rPr>
        <b/>
        <i/>
        <sz val="11"/>
        <color indexed="8"/>
        <rFont val="Verdana"/>
        <family val="2"/>
      </rPr>
      <t xml:space="preserve">The following mandatory criteria is required to earn a Star Patrol </t>
    </r>
    <r>
      <rPr>
        <b/>
        <sz val="12"/>
        <color rgb="FFFFC000"/>
        <rFont val="Verdana"/>
        <family val="2"/>
      </rPr>
      <t>GOLD</t>
    </r>
    <r>
      <rPr>
        <b/>
        <i/>
        <sz val="11"/>
        <color indexed="8"/>
        <rFont val="Verdana"/>
        <family val="2"/>
      </rPr>
      <t xml:space="preserve"> Award: </t>
    </r>
    <r>
      <rPr>
        <b/>
        <sz val="14"/>
        <color rgb="FFFFC000"/>
        <rFont val="Wingdings"/>
        <charset val="2"/>
      </rPr>
      <t>¬</t>
    </r>
    <r>
      <rPr>
        <b/>
        <i/>
        <sz val="11"/>
        <color indexed="8"/>
        <rFont val="Verdana"/>
        <family val="2"/>
      </rPr>
      <t xml:space="preserve">#4 Star Patrol Award
   and THREE of the following: </t>
    </r>
    <r>
      <rPr>
        <b/>
        <sz val="14"/>
        <color rgb="FFFFC000"/>
        <rFont val="Wingdings"/>
        <charset val="2"/>
      </rPr>
      <t>¬</t>
    </r>
    <r>
      <rPr>
        <b/>
        <i/>
        <sz val="11"/>
        <color indexed="8"/>
        <rFont val="Verdana"/>
        <family val="2"/>
      </rPr>
      <t>#6 Operation First Class;</t>
    </r>
    <r>
      <rPr>
        <b/>
        <sz val="14"/>
        <color rgb="FFFFC000"/>
        <rFont val="Wingdings"/>
        <charset val="2"/>
      </rPr>
      <t>¬</t>
    </r>
    <r>
      <rPr>
        <b/>
        <i/>
        <sz val="11"/>
        <color indexed="8"/>
        <rFont val="Verdana"/>
        <family val="2"/>
      </rPr>
      <t>#7 Scoutcraft/Interest Badges;</t>
    </r>
    <r>
      <rPr>
        <b/>
        <sz val="14"/>
        <color rgb="FFFFC000"/>
        <rFont val="Wingdings"/>
        <charset val="2"/>
      </rPr>
      <t>¬</t>
    </r>
    <r>
      <rPr>
        <b/>
        <i/>
        <sz val="11"/>
        <color indexed="8"/>
        <rFont val="Verdana"/>
        <family val="2"/>
      </rPr>
      <t>#8 Advancement:</t>
    </r>
    <r>
      <rPr>
        <b/>
        <sz val="14"/>
        <color rgb="FFFFC000"/>
        <rFont val="Wingdings"/>
        <charset val="2"/>
      </rPr>
      <t>¬</t>
    </r>
    <r>
      <rPr>
        <b/>
        <sz val="11"/>
        <rFont val="Verdana"/>
        <family val="2"/>
      </rPr>
      <t>#12 National Challenge Participation</t>
    </r>
  </si>
  <si>
    <t>Example</t>
  </si>
  <si>
    <t>Troop Retention Calculation</t>
  </si>
  <si>
    <t>Number of Scouts on previous years' census</t>
  </si>
  <si>
    <t>Less: Number of Scouts who turned 18 or transferred</t>
  </si>
  <si>
    <t>Total Scout number for Star Award</t>
  </si>
  <si>
    <t>Less: Number of Scouts on previous census who have since left the Troop</t>
  </si>
  <si>
    <t>Total number of Scouts on previous census &amp; still in the Troop</t>
  </si>
  <si>
    <t>Divide: Retained Scouts by Total Scout number for Star Award</t>
  </si>
  <si>
    <r>
      <t xml:space="preserve">Equals: % of Scouts </t>
    </r>
    <r>
      <rPr>
        <i/>
        <sz val="11"/>
        <color theme="1"/>
        <rFont val="Verdana"/>
        <family val="2"/>
      </rPr>
      <t>retained</t>
    </r>
    <r>
      <rPr>
        <sz val="11"/>
        <color theme="1"/>
        <rFont val="Verdana"/>
        <family val="2"/>
      </rPr>
      <t xml:space="preserve"> from previous census</t>
    </r>
  </si>
  <si>
    <t>`</t>
  </si>
  <si>
    <t xml:space="preserve">Star Troop Award 2023 Changes vs. 2022 </t>
  </si>
  <si>
    <t>1 January - 31 December 2023</t>
  </si>
  <si>
    <t>Star Troop Award achievements</t>
  </si>
  <si>
    <t>1 to 5</t>
  </si>
  <si>
    <t>disciplines achieved</t>
  </si>
  <si>
    <t># Patrols in the Troop:</t>
  </si>
  <si>
    <t>6 to 8</t>
  </si>
  <si>
    <t># Scouters in the Troop:</t>
  </si>
  <si>
    <t>9 to 11</t>
  </si>
  <si>
    <t># Scouts in the Troop:</t>
  </si>
  <si>
    <t>12 to 15</t>
  </si>
  <si>
    <r>
      <rPr>
        <b/>
        <sz val="12"/>
        <color theme="1"/>
        <rFont val="Verdana"/>
        <family val="2"/>
      </rPr>
      <t>Goal</t>
    </r>
    <r>
      <rPr>
        <b/>
        <sz val="11"/>
        <color theme="1"/>
        <rFont val="Verdana"/>
        <family val="2"/>
      </rPr>
      <t xml:space="preserve">
Minimum Requirement</t>
    </r>
  </si>
  <si>
    <t>2023 Star Troop requirements vs. 2022</t>
  </si>
  <si>
    <t>Total number of Scouts in the Troop.</t>
  </si>
  <si>
    <t>No change</t>
  </si>
  <si>
    <t>Number of scouts recruited during the period of review and invested into the Troop.</t>
  </si>
  <si>
    <t>Percentage of Scouts on last year’s census 
who would be under 18 and remained in the Troop 
as at this year’s census.</t>
  </si>
  <si>
    <t>Star Patrol Award Achievement</t>
  </si>
  <si>
    <t>50% or more of Patrols achieved Bronze (or higher) 
Star Patrol Award.</t>
  </si>
  <si>
    <r>
      <t>2022 Requirement #4 of "</t>
    </r>
    <r>
      <rPr>
        <sz val="10"/>
        <color theme="1"/>
        <rFont val="Verdana"/>
        <family val="2"/>
      </rPr>
      <t>All Patrols assessed / participate in Star Patrol Award"</t>
    </r>
    <r>
      <rPr>
        <i/>
        <sz val="10"/>
        <color theme="1"/>
        <rFont val="Verdana"/>
        <family val="2"/>
      </rPr>
      <t xml:space="preserve"> deleted, as is catered for in #5</t>
    </r>
  </si>
  <si>
    <t>Number of Court of Honour meetings attended by each Patrol Leader during the period of review
CoH meetings must be chaired by appointed CoH Chair or Troop Leader.</t>
  </si>
  <si>
    <r>
      <t>To ensure consistent level of Youth Leader involvement - added '</t>
    </r>
    <r>
      <rPr>
        <sz val="10"/>
        <color theme="1"/>
        <rFont val="Verdana"/>
        <family val="2"/>
      </rPr>
      <t>CoH meetings must be chaired by appointed CoH Chair or Troop Leader</t>
    </r>
    <r>
      <rPr>
        <i/>
        <sz val="10"/>
        <color theme="1"/>
        <rFont val="Verdana"/>
        <family val="2"/>
      </rPr>
      <t>'. (Not the TS)</t>
    </r>
  </si>
  <si>
    <t>Operation First Class</t>
  </si>
  <si>
    <t>The number of Scouts in the Troop who have achieved the First Class Advancement Level or higher. Troop number of 12 or less:1; 20 to 29:2; 30 to 39:3; 40+:4 or more First Class</t>
  </si>
  <si>
    <t>New!</t>
  </si>
  <si>
    <t>Scoutcraft / Interest Badges</t>
  </si>
  <si>
    <t>Percentage of Scouts that have gained at least one Scoutcraft badge or Interest badge 
during the period of review.</t>
  </si>
  <si>
    <t>Advancement</t>
  </si>
  <si>
    <t>Percentage of Scouts that have advanced during the period of review to a new level; Membership, Traveller, Discoverer, First Class or Springbok</t>
  </si>
  <si>
    <t>No change - Percentage increased from to 30% to (minimum) 50%. Set low in 2022 &amp; achieved 58.8%.</t>
  </si>
  <si>
    <t>Outdoors</t>
  </si>
  <si>
    <t>Number of outdoor activities (away from the Troop meeting place) held during the period of review. 
e.g. Hike, daytrip, wide games etc.</t>
  </si>
  <si>
    <t>Number of nights that all Patrols have camped together as a Troop away from their Troop meeting place.</t>
  </si>
  <si>
    <t>Number of District or Regional events attended by the Troop during the period of review.</t>
  </si>
  <si>
    <t>National Challenge</t>
  </si>
  <si>
    <t>Percentage of Scouts that have earned Sustainable Development Goal (SDG) / National Challenge badges.</t>
  </si>
  <si>
    <t>Percentage increased from 30% to 50%</t>
  </si>
  <si>
    <t>The following Troop records are properly maintained :</t>
  </si>
  <si>
    <t>a) Scouts Digital records up to date
b) Up-to-date progress chart displayed
c) Year-at-a-glance / Programme plan
d) Hike/Camp/Outdoor Activity permits
e) Troop equipment list</t>
  </si>
  <si>
    <t>Scouter development</t>
  </si>
  <si>
    <t>Each Scouter to : Assist as Staff on a District/Regional or National event OR Has attended one recognised training course or training workshop during the period of review.</t>
  </si>
  <si>
    <t>Scout Group Leader</t>
  </si>
  <si>
    <t xml:space="preserve">Star Troop Award 2024 Changes vs. 2023 </t>
  </si>
  <si>
    <t>2024 Star Troop requirements vs. 2023</t>
  </si>
  <si>
    <t>Star Patrol Award *</t>
  </si>
  <si>
    <r>
      <t>Submission of Star Patrol assessment by ALL Patrols in the Troop AND 50% or more of Patrols achieved Bronze 
(or higher) Star Patrol Award.
(</t>
    </r>
    <r>
      <rPr>
        <i/>
        <sz val="10"/>
        <color theme="1"/>
        <rFont val="Verdana"/>
        <family val="2"/>
      </rPr>
      <t>Enter number of Patrols achieved bronze or higher</t>
    </r>
    <r>
      <rPr>
        <sz val="10"/>
        <color theme="1"/>
        <rFont val="Verdana"/>
        <family val="2"/>
      </rPr>
      <t>)</t>
    </r>
  </si>
  <si>
    <t>50% or more of Patrols achieved Bronze (or higher) 
Star Patrol Award. 
* Achievement of the Star Patrol Award criteria 
is mandatory to earn a Star Troop Gold Award.</t>
  </si>
  <si>
    <t>Operation First Class *</t>
  </si>
  <si>
    <t>* Achievement of any TWO of the Operation First Class, Scoutcraft/Interest Badges, and/or Advancement criteria 
are mandatory to earn a Star Troop Gold Award.</t>
  </si>
  <si>
    <t>Scoutcraft / Interest Badges *</t>
  </si>
  <si>
    <t>Advancement *</t>
  </si>
  <si>
    <t>Percentage of Scouts that have earned 
National Challenge badges.</t>
  </si>
  <si>
    <r>
      <t>Troop Records</t>
    </r>
    <r>
      <rPr>
        <b/>
        <sz val="16"/>
        <color theme="1"/>
        <rFont val="Futura Std Condensed"/>
      </rPr>
      <t xml:space="preserve"> *</t>
    </r>
  </si>
  <si>
    <t xml:space="preserve">The following Troop records are properly maintained :
a) Scouts Digital records up to date     
b) Up-to-date progress chart displayed
c) Year-at-a-glance / Programme plan 
d) Hike/Camp/Outdoor Activity permit 
e) Troop equipment list
* Achievement of the Troop Records criteria 
is mandatory to earn a Star Troop Gold Award.                      </t>
  </si>
  <si>
    <t>Scouter Development</t>
  </si>
  <si>
    <t>*The following mandatory criteria is required to earn a Star Troop GOLD Award: 
#4 Star Patrol Award, #13 Troop Records; and TWO of the following: #6 Operation First Class; #7 Scoutcraft/Interest Badges; #8 Advancement</t>
  </si>
  <si>
    <t>SCOUTS South Africa : Star Troop Award 2024 - Changes 2024 vs 2023 V.1 202403</t>
  </si>
  <si>
    <t>Star Troop Award 2026 - Retention Calculation</t>
  </si>
  <si>
    <t>Star Award Recognition Programme
Star Troop Award 2026</t>
  </si>
  <si>
    <r>
      <rPr>
        <b/>
        <sz val="12"/>
        <color rgb="FF7030A0"/>
        <rFont val="Verdana"/>
        <family val="2"/>
      </rPr>
      <t>Good luck in achieving the required standards as you strive to achieve the Star Troop Gold Award!</t>
    </r>
    <r>
      <rPr>
        <b/>
        <sz val="11"/>
        <color rgb="FF7030A0"/>
        <rFont val="Verdana"/>
        <family val="2"/>
      </rPr>
      <t xml:space="preserve"> </t>
    </r>
    <r>
      <rPr>
        <sz val="20"/>
        <color rgb="FFFFC000"/>
        <rFont val="Wingdings"/>
        <charset val="2"/>
      </rPr>
      <t>¬¬¬¬¬¬¬¬¬¬¬¬¬¬¬¬¬¬¬¬¬¬¬¬¬¬¬¬¬¬¬¬¬¬¬¬¬</t>
    </r>
  </si>
  <si>
    <t>Participation</t>
  </si>
  <si>
    <t>SCOUTS South Africa : Star Troop Award 2026 - Assessment Sheet v1 202606</t>
  </si>
  <si>
    <t>SCOUTS South Africa : Star Troop Award 2026 - Assessment Sheet Example v1 202606</t>
  </si>
  <si>
    <t>Lost 4 Scouts due to school sport commitments and 2 lost interest</t>
  </si>
  <si>
    <r>
      <t>Please also look at the spreadsheet '</t>
    </r>
    <r>
      <rPr>
        <i/>
        <sz val="11"/>
        <color rgb="FF202122"/>
        <rFont val="Verdana"/>
        <family val="2"/>
      </rPr>
      <t>Example - Completed Sheet</t>
    </r>
    <r>
      <rPr>
        <sz val="11"/>
        <color rgb="FF202122"/>
        <rFont val="Verdana"/>
        <family val="2"/>
      </rPr>
      <t>' before you complete your Star Troop assessment sheet.</t>
    </r>
  </si>
  <si>
    <r>
      <t>u</t>
    </r>
    <r>
      <rPr>
        <sz val="7"/>
        <color rgb="FF7030A0"/>
        <rFont val="Times New Roman"/>
        <family val="1"/>
      </rPr>
      <t xml:space="preserve">  </t>
    </r>
    <r>
      <rPr>
        <b/>
        <sz val="11"/>
        <color rgb="FF202122"/>
        <rFont val="Verdana"/>
        <family val="2"/>
      </rPr>
      <t>Percentage of Scouts recorded on last years’ census who remain in the Troop as at time of review.</t>
    </r>
  </si>
  <si>
    <r>
      <t>u</t>
    </r>
    <r>
      <rPr>
        <sz val="7"/>
        <color rgb="FF7030A0"/>
        <rFont val="Times New Roman"/>
        <family val="1"/>
      </rPr>
      <t xml:space="preserve">  </t>
    </r>
    <r>
      <rPr>
        <sz val="11"/>
        <color rgb="FF202122"/>
        <rFont val="Verdana"/>
        <family val="2"/>
      </rPr>
      <t>Note: The number of Scouts captured on the Troop assessment form must equal the total number captured on the Star 
   Patrol assessment forms.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</si>
</sst>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C09]dd\ mmmm\ yyyy;@"/>
    <numFmt numFmtId="165" formatCode="0;\-0;;@"/>
    <numFmt numFmtId="166" formatCode="0.0%"/>
    <numFmt numFmtId="167" formatCode="0_ ;[Red]\-0\ "/>
  </numFmts>
  <fonts count="80">
    <font>
      <sz val="11"/>
      <color theme="1"/>
      <name val="Calibri"/>
      <family val="2"/>
      <scheme val="minor"/>
    </font>
    <font>
      <sz val="11"/>
      <color theme="1"/>
      <name val="Verdana"/>
      <family val="2"/>
    </font>
    <font>
      <sz val="11"/>
      <color theme="1"/>
      <name val="Verdana"/>
      <family val="2"/>
    </font>
    <font>
      <sz val="11"/>
      <color theme="1"/>
      <name val="Verdana"/>
      <family val="2"/>
    </font>
    <font>
      <sz val="11"/>
      <color theme="1"/>
      <name val="Verdana"/>
      <family val="2"/>
    </font>
    <font>
      <sz val="11"/>
      <color theme="1"/>
      <name val="Verdana"/>
      <family val="2"/>
    </font>
    <font>
      <sz val="11"/>
      <color theme="1"/>
      <name val="Calibri"/>
      <family val="2"/>
      <scheme val="minor"/>
    </font>
    <font>
      <sz val="11"/>
      <color theme="1"/>
      <name val="Verdana"/>
      <family val="2"/>
    </font>
    <font>
      <b/>
      <sz val="11"/>
      <color theme="1"/>
      <name val="Verdana"/>
      <family val="2"/>
    </font>
    <font>
      <u/>
      <sz val="16"/>
      <color theme="1"/>
      <name val="Verdana"/>
      <family val="2"/>
    </font>
    <font>
      <b/>
      <sz val="10"/>
      <color theme="1"/>
      <name val="Verdana"/>
      <family val="2"/>
    </font>
    <font>
      <i/>
      <sz val="11"/>
      <color theme="1"/>
      <name val="Verdana"/>
      <family val="2"/>
    </font>
    <font>
      <b/>
      <sz val="12"/>
      <color theme="1"/>
      <name val="Verdana"/>
      <family val="2"/>
    </font>
    <font>
      <sz val="12"/>
      <color theme="1"/>
      <name val="Verdana"/>
      <family val="2"/>
    </font>
    <font>
      <sz val="1"/>
      <color theme="0"/>
      <name val="Verdana"/>
      <family val="2"/>
    </font>
    <font>
      <sz val="10"/>
      <color theme="1"/>
      <name val="Verdana"/>
      <family val="2"/>
    </font>
    <font>
      <b/>
      <sz val="11"/>
      <name val="Verdana"/>
      <family val="2"/>
    </font>
    <font>
      <u/>
      <sz val="11"/>
      <color theme="1"/>
      <name val="Verdana"/>
      <family val="2"/>
    </font>
    <font>
      <sz val="11"/>
      <color rgb="FF000000"/>
      <name val="Verdana"/>
      <family val="2"/>
    </font>
    <font>
      <i/>
      <sz val="10"/>
      <color theme="1"/>
      <name val="Verdana"/>
      <family val="2"/>
    </font>
    <font>
      <sz val="10"/>
      <name val="Verdana"/>
      <family val="2"/>
    </font>
    <font>
      <b/>
      <sz val="11"/>
      <color theme="0"/>
      <name val="Verdana"/>
      <family val="2"/>
    </font>
    <font>
      <b/>
      <i/>
      <sz val="11"/>
      <color theme="1"/>
      <name val="Verdana"/>
      <family val="2"/>
    </font>
    <font>
      <b/>
      <sz val="12"/>
      <color theme="1"/>
      <name val="AG Stencil"/>
    </font>
    <font>
      <b/>
      <sz val="11"/>
      <color theme="1"/>
      <name val="AG Stencil"/>
    </font>
    <font>
      <b/>
      <sz val="10"/>
      <color theme="1"/>
      <name val="AG Stencil"/>
    </font>
    <font>
      <b/>
      <sz val="14"/>
      <color theme="1"/>
      <name val="AG Stencil"/>
    </font>
    <font>
      <b/>
      <sz val="32"/>
      <name val="AG Stencil"/>
    </font>
    <font>
      <b/>
      <sz val="10"/>
      <name val="Verdana"/>
      <family val="2"/>
    </font>
    <font>
      <b/>
      <u/>
      <sz val="11"/>
      <color theme="1"/>
      <name val="Verdana"/>
      <family val="2"/>
    </font>
    <font>
      <b/>
      <i/>
      <sz val="10"/>
      <color theme="1"/>
      <name val="Verdana"/>
      <family val="2"/>
    </font>
    <font>
      <sz val="11"/>
      <color rgb="FF202122"/>
      <name val="Verdana"/>
      <family val="2"/>
    </font>
    <font>
      <b/>
      <i/>
      <sz val="11"/>
      <color rgb="FF202122"/>
      <name val="Verdana"/>
      <family val="2"/>
    </font>
    <font>
      <i/>
      <sz val="11"/>
      <color rgb="FF202122"/>
      <name val="Verdana"/>
      <family val="2"/>
    </font>
    <font>
      <sz val="11"/>
      <color rgb="FF7030A0"/>
      <name val="Wingdings"/>
      <charset val="2"/>
    </font>
    <font>
      <sz val="7"/>
      <color rgb="FF7030A0"/>
      <name val="Times New Roman"/>
      <family val="1"/>
    </font>
    <font>
      <b/>
      <sz val="11"/>
      <color rgb="FF202122"/>
      <name val="Verdana"/>
      <family val="2"/>
    </font>
    <font>
      <sz val="18"/>
      <color rgb="FF7030A0"/>
      <name val="Futura Std Condensed"/>
      <family val="2"/>
    </font>
    <font>
      <b/>
      <sz val="32"/>
      <name val="Futura Std Condensed"/>
      <family val="2"/>
    </font>
    <font>
      <b/>
      <sz val="12"/>
      <color theme="1"/>
      <name val="Futura Std Condensed"/>
      <family val="2"/>
    </font>
    <font>
      <b/>
      <sz val="14"/>
      <color theme="1"/>
      <name val="Futura Std Condensed"/>
      <family val="2"/>
    </font>
    <font>
      <b/>
      <sz val="16"/>
      <color theme="1"/>
      <name val="Futura Std Condensed"/>
      <family val="2"/>
    </font>
    <font>
      <sz val="14"/>
      <color theme="1"/>
      <name val="Futura Std Condensed"/>
      <family val="2"/>
    </font>
    <font>
      <b/>
      <sz val="14"/>
      <color theme="1"/>
      <name val="Verdana"/>
      <family val="2"/>
    </font>
    <font>
      <b/>
      <sz val="16"/>
      <color theme="1"/>
      <name val="Futura Std Condensed"/>
    </font>
    <font>
      <i/>
      <sz val="11"/>
      <color indexed="8"/>
      <name val="Verdana"/>
      <family val="2"/>
    </font>
    <font>
      <i/>
      <sz val="11"/>
      <color rgb="FF7030A0"/>
      <name val="Verdana"/>
      <family val="2"/>
    </font>
    <font>
      <b/>
      <i/>
      <sz val="11"/>
      <color rgb="FF7030A0"/>
      <name val="Verdana"/>
      <family val="2"/>
    </font>
    <font>
      <sz val="11"/>
      <name val="Verdana"/>
      <family val="2"/>
    </font>
    <font>
      <b/>
      <i/>
      <sz val="11"/>
      <color indexed="8"/>
      <name val="Verdana"/>
      <family val="2"/>
    </font>
    <font>
      <b/>
      <sz val="14"/>
      <name val="Futura Std Condensed"/>
      <family val="2"/>
    </font>
    <font>
      <sz val="11"/>
      <color theme="0"/>
      <name val="Verdana"/>
      <family val="2"/>
    </font>
    <font>
      <sz val="20"/>
      <color rgb="FFFFC000"/>
      <name val="Wingdings"/>
      <charset val="2"/>
    </font>
    <font>
      <u/>
      <sz val="11"/>
      <color theme="10"/>
      <name val="Calibri"/>
      <family val="2"/>
      <scheme val="minor"/>
    </font>
    <font>
      <sz val="11"/>
      <color theme="0"/>
      <name val="Wingdings"/>
      <charset val="2"/>
    </font>
    <font>
      <sz val="7"/>
      <color theme="0"/>
      <name val="Times New Roman"/>
      <family val="1"/>
    </font>
    <font>
      <b/>
      <i/>
      <sz val="11"/>
      <color theme="0"/>
      <name val="Verdana"/>
      <family val="2"/>
    </font>
    <font>
      <b/>
      <u/>
      <sz val="12"/>
      <color rgb="FF7030A0"/>
      <name val="Verdana"/>
      <family val="2"/>
    </font>
    <font>
      <b/>
      <sz val="14"/>
      <color rgb="FF7030A0"/>
      <name val="Futura Std Condensed"/>
    </font>
    <font>
      <b/>
      <sz val="11"/>
      <color rgb="FF202122"/>
      <name val="Futura Std Condensed"/>
    </font>
    <font>
      <b/>
      <sz val="18"/>
      <color rgb="FFFFC000"/>
      <name val="Wingdings"/>
      <charset val="2"/>
    </font>
    <font>
      <b/>
      <i/>
      <u/>
      <sz val="11"/>
      <color rgb="FF7030A0"/>
      <name val="Verdana"/>
      <family val="2"/>
    </font>
    <font>
      <b/>
      <sz val="14"/>
      <color rgb="FFFFC000"/>
      <name val="Wingdings"/>
      <charset val="2"/>
    </font>
    <font>
      <b/>
      <sz val="16"/>
      <color rgb="FFFFC000"/>
      <name val="Wingdings"/>
      <charset val="2"/>
    </font>
    <font>
      <i/>
      <sz val="11"/>
      <color rgb="FF7030A0"/>
      <name val="Verdana"/>
      <family val="2"/>
      <charset val="2"/>
    </font>
    <font>
      <sz val="72"/>
      <color rgb="FFFF0000"/>
      <name val="Wingdings"/>
      <charset val="2"/>
    </font>
    <font>
      <sz val="11"/>
      <color rgb="FF7030A0"/>
      <name val="Verdana"/>
      <family val="2"/>
    </font>
    <font>
      <b/>
      <sz val="14"/>
      <color theme="0"/>
      <name val="Futura Std Condensed"/>
      <family val="2"/>
    </font>
    <font>
      <sz val="11"/>
      <color theme="0"/>
      <name val="Futura Std Condensed"/>
    </font>
    <font>
      <b/>
      <sz val="14"/>
      <color theme="0"/>
      <name val="Futura Std Condensed"/>
    </font>
    <font>
      <sz val="16"/>
      <color rgb="FFFFC000"/>
      <name val="Wingdings"/>
      <charset val="2"/>
    </font>
    <font>
      <sz val="14"/>
      <color rgb="FFFFC000"/>
      <name val="Wingdings"/>
      <charset val="2"/>
    </font>
    <font>
      <sz val="36"/>
      <color rgb="FFFF0000"/>
      <name val="Wingdings"/>
      <charset val="2"/>
    </font>
    <font>
      <sz val="11"/>
      <color rgb="FF202122"/>
      <name val="Verdana"/>
      <family val="2"/>
      <charset val="2"/>
    </font>
    <font>
      <b/>
      <sz val="11"/>
      <color rgb="FFFFC000"/>
      <name val="Verdana"/>
      <family val="2"/>
    </font>
    <font>
      <b/>
      <sz val="12"/>
      <color rgb="FFFFC000"/>
      <name val="Verdana"/>
      <family val="2"/>
    </font>
    <font>
      <b/>
      <sz val="11"/>
      <color rgb="FF7030A0"/>
      <name val="Verdana"/>
      <family val="2"/>
    </font>
    <font>
      <b/>
      <sz val="12"/>
      <color rgb="FF7030A0"/>
      <name val="Verdana"/>
      <family val="2"/>
    </font>
    <font>
      <b/>
      <sz val="18"/>
      <color rgb="FF7030A0"/>
      <name val="Futura Std Condensed"/>
      <family val="2"/>
    </font>
    <font>
      <i/>
      <sz val="10"/>
      <name val="Verdana"/>
      <family val="2"/>
    </font>
  </fonts>
  <fills count="8">
    <fill>
      <patternFill patternType="none"/>
    </fill>
    <fill>
      <patternFill patternType="gray125"/>
    </fill>
    <fill>
      <patternFill patternType="solid">
        <fgColor rgb="FF00610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4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77111117893"/>
      </left>
      <right style="thin">
        <color theme="0" tint="-0.24994659260841701"/>
      </right>
      <top style="thin">
        <color theme="0" tint="-0.249977111117893"/>
      </top>
      <bottom/>
      <diagonal/>
    </border>
    <border>
      <left style="thin">
        <color theme="0" tint="-0.249977111117893"/>
      </left>
      <right style="thin">
        <color theme="0" tint="-0.24994659260841701"/>
      </right>
      <top/>
      <bottom style="thin">
        <color theme="0" tint="-0.249977111117893"/>
      </bottom>
      <diagonal/>
    </border>
    <border>
      <left style="thin">
        <color theme="0" tint="-0.249977111117893"/>
      </left>
      <right style="thin">
        <color theme="0" tint="-4.9989318521683403E-2"/>
      </right>
      <top style="thin">
        <color theme="0" tint="-0.249977111117893"/>
      </top>
      <bottom/>
      <diagonal/>
    </border>
    <border>
      <left style="thin">
        <color theme="0" tint="-4.9989318521683403E-2"/>
      </left>
      <right style="thin">
        <color theme="0" tint="-4.9989318521683403E-2"/>
      </right>
      <top style="thin">
        <color theme="0" tint="-0.249977111117893"/>
      </top>
      <bottom/>
      <diagonal/>
    </border>
    <border>
      <left style="thin">
        <color theme="0" tint="-4.9989318521683403E-2"/>
      </left>
      <right style="thin">
        <color theme="0" tint="-0.249977111117893"/>
      </right>
      <top style="thin">
        <color theme="0" tint="-0.249977111117893"/>
      </top>
      <bottom/>
      <diagonal/>
    </border>
    <border>
      <left style="thin">
        <color theme="0" tint="-0.249977111117893"/>
      </left>
      <right style="thin">
        <color theme="0" tint="-4.9989318521683403E-2"/>
      </right>
      <top/>
      <bottom/>
      <diagonal/>
    </border>
    <border>
      <left style="thin">
        <color theme="0" tint="-4.9989318521683403E-2"/>
      </left>
      <right style="thin">
        <color theme="0" tint="-4.9989318521683403E-2"/>
      </right>
      <top/>
      <bottom/>
      <diagonal/>
    </border>
    <border>
      <left style="thin">
        <color theme="0" tint="-4.9989318521683403E-2"/>
      </left>
      <right style="thin">
        <color theme="0" tint="-0.249977111117893"/>
      </right>
      <top/>
      <bottom/>
      <diagonal/>
    </border>
    <border>
      <left style="thin">
        <color theme="0" tint="-0.249977111117893"/>
      </left>
      <right style="thin">
        <color theme="0" tint="-4.9989318521683403E-2"/>
      </right>
      <top/>
      <bottom style="thin">
        <color theme="0" tint="-0.249977111117893"/>
      </bottom>
      <diagonal/>
    </border>
    <border>
      <left style="thin">
        <color theme="0" tint="-4.9989318521683403E-2"/>
      </left>
      <right style="thin">
        <color theme="0" tint="-4.9989318521683403E-2"/>
      </right>
      <top/>
      <bottom style="thin">
        <color theme="0" tint="-0.249977111117893"/>
      </bottom>
      <diagonal/>
    </border>
    <border>
      <left style="thin">
        <color theme="0" tint="-4.9989318521683403E-2"/>
      </left>
      <right style="thin">
        <color theme="0" tint="-0.249977111117893"/>
      </right>
      <top/>
      <bottom style="thin">
        <color theme="0" tint="-0.249977111117893"/>
      </bottom>
      <diagonal/>
    </border>
    <border>
      <left style="thin">
        <color theme="0" tint="-0.249977111117893"/>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77111117893"/>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14996795556505021"/>
      </left>
      <right style="thin">
        <color theme="0" tint="-0.249977111117893"/>
      </right>
      <top style="thin">
        <color theme="0" tint="-0.249977111117893"/>
      </top>
      <bottom style="thin">
        <color theme="0" tint="-0.249977111117893"/>
      </bottom>
      <diagonal/>
    </border>
    <border>
      <left/>
      <right/>
      <top/>
      <bottom style="double">
        <color indexed="64"/>
      </bottom>
      <diagonal/>
    </border>
    <border>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3">
    <xf numFmtId="0" fontId="0" fillId="0" borderId="0"/>
    <xf numFmtId="9" fontId="6" fillId="0" borderId="0" applyFont="0" applyFill="0" applyBorder="0" applyAlignment="0" applyProtection="0"/>
    <xf numFmtId="0" fontId="53" fillId="0" borderId="0" applyNumberFormat="0" applyFill="0" applyBorder="0" applyAlignment="0" applyProtection="0"/>
  </cellStyleXfs>
  <cellXfs count="413">
    <xf numFmtId="0" fontId="0" fillId="0" borderId="0" xfId="0"/>
    <xf numFmtId="0" fontId="7" fillId="3" borderId="0" xfId="0" applyFont="1" applyFill="1"/>
    <xf numFmtId="0" fontId="13" fillId="3" borderId="0" xfId="0" applyFont="1" applyFill="1"/>
    <xf numFmtId="0" fontId="8" fillId="0" borderId="0" xfId="0" applyFont="1"/>
    <xf numFmtId="0" fontId="8" fillId="0" borderId="1" xfId="0" applyFont="1" applyBorder="1" applyAlignment="1">
      <alignment horizontal="center" vertical="center"/>
    </xf>
    <xf numFmtId="0" fontId="13" fillId="0" borderId="0" xfId="0" applyFont="1"/>
    <xf numFmtId="0" fontId="14" fillId="0" borderId="0" xfId="0" applyFont="1"/>
    <xf numFmtId="0" fontId="9" fillId="0" borderId="0" xfId="0" applyFont="1" applyAlignment="1">
      <alignment vertical="center"/>
    </xf>
    <xf numFmtId="0" fontId="9" fillId="0" borderId="0" xfId="0" applyFont="1" applyAlignment="1">
      <alignment horizontal="center" vertical="center"/>
    </xf>
    <xf numFmtId="0" fontId="7" fillId="3" borderId="0" xfId="0" applyFont="1" applyFill="1" applyAlignment="1">
      <alignment horizontal="center"/>
    </xf>
    <xf numFmtId="0" fontId="8" fillId="0" borderId="15" xfId="0" applyFont="1" applyBorder="1" applyAlignment="1">
      <alignment vertical="top" wrapText="1"/>
    </xf>
    <xf numFmtId="0" fontId="8" fillId="0" borderId="11" xfId="0" applyFont="1" applyBorder="1" applyAlignment="1">
      <alignment horizontal="center" vertical="center"/>
    </xf>
    <xf numFmtId="0" fontId="8" fillId="0" borderId="3" xfId="0" applyFont="1" applyBorder="1" applyAlignment="1">
      <alignment horizontal="center" vertical="center"/>
    </xf>
    <xf numFmtId="0" fontId="16" fillId="4" borderId="1" xfId="0" applyFont="1" applyFill="1" applyBorder="1" applyAlignment="1" applyProtection="1">
      <alignment horizontal="center" vertical="center"/>
      <protection locked="0"/>
    </xf>
    <xf numFmtId="0" fontId="16" fillId="4" borderId="1" xfId="1" applyNumberFormat="1" applyFont="1" applyFill="1" applyBorder="1" applyAlignment="1" applyProtection="1">
      <alignment horizontal="center" vertical="center"/>
      <protection locked="0"/>
    </xf>
    <xf numFmtId="0" fontId="8" fillId="0" borderId="6" xfId="0" applyFont="1" applyBorder="1" applyAlignment="1">
      <alignment horizontal="center" vertical="center"/>
    </xf>
    <xf numFmtId="0" fontId="17" fillId="0" borderId="0" xfId="0" applyFont="1" applyAlignment="1">
      <alignment horizontal="center" vertical="center"/>
    </xf>
    <xf numFmtId="0" fontId="8" fillId="0" borderId="0" xfId="0" applyFont="1" applyAlignment="1">
      <alignment vertical="center" wrapText="1"/>
    </xf>
    <xf numFmtId="0" fontId="15" fillId="0" borderId="0" xfId="0" applyFont="1"/>
    <xf numFmtId="0" fontId="15" fillId="3" borderId="0" xfId="0" applyFont="1" applyFill="1"/>
    <xf numFmtId="0" fontId="20" fillId="2" borderId="0" xfId="0" applyFont="1" applyFill="1"/>
    <xf numFmtId="0" fontId="20" fillId="0" borderId="0" xfId="0" applyFont="1"/>
    <xf numFmtId="0" fontId="8" fillId="0" borderId="0" xfId="0" applyFont="1" applyAlignment="1">
      <alignment vertical="center"/>
    </xf>
    <xf numFmtId="0" fontId="17" fillId="0" borderId="0" xfId="0" applyFont="1" applyAlignment="1">
      <alignment vertical="center"/>
    </xf>
    <xf numFmtId="0" fontId="17" fillId="3" borderId="0" xfId="0" applyFont="1" applyFill="1" applyAlignment="1">
      <alignment vertical="center"/>
    </xf>
    <xf numFmtId="0" fontId="8" fillId="3" borderId="0" xfId="0" applyFont="1" applyFill="1" applyAlignment="1">
      <alignment vertical="center"/>
    </xf>
    <xf numFmtId="0" fontId="8" fillId="4" borderId="5" xfId="0" applyFont="1" applyFill="1" applyBorder="1" applyAlignment="1">
      <alignment horizontal="right" vertical="center"/>
    </xf>
    <xf numFmtId="0" fontId="18" fillId="4" borderId="6" xfId="0" applyFont="1" applyFill="1" applyBorder="1" applyAlignment="1">
      <alignment horizontal="right" vertical="center"/>
    </xf>
    <xf numFmtId="0" fontId="18" fillId="4" borderId="7" xfId="0" applyFont="1" applyFill="1" applyBorder="1" applyAlignment="1">
      <alignment vertical="center"/>
    </xf>
    <xf numFmtId="0" fontId="8" fillId="0" borderId="2" xfId="0" applyFont="1" applyBorder="1" applyAlignment="1">
      <alignment vertical="center"/>
    </xf>
    <xf numFmtId="0" fontId="8" fillId="0" borderId="3" xfId="0" applyFont="1" applyBorder="1" applyAlignment="1">
      <alignment vertical="center"/>
    </xf>
    <xf numFmtId="0" fontId="8" fillId="0" borderId="0" xfId="0" applyFont="1" applyAlignment="1">
      <alignment horizontal="right" vertical="center"/>
    </xf>
    <xf numFmtId="0" fontId="8" fillId="0" borderId="0" xfId="0" applyFont="1" applyAlignment="1">
      <alignment horizontal="right"/>
    </xf>
    <xf numFmtId="0" fontId="22" fillId="0" borderId="0" xfId="0" applyFont="1" applyAlignment="1">
      <alignment vertical="center"/>
    </xf>
    <xf numFmtId="0" fontId="16" fillId="0" borderId="11" xfId="0" applyFont="1" applyBorder="1" applyAlignment="1">
      <alignment horizontal="center" vertical="center"/>
    </xf>
    <xf numFmtId="0" fontId="16" fillId="0" borderId="3" xfId="0" applyFont="1" applyBorder="1" applyAlignment="1">
      <alignment horizontal="center" vertical="center"/>
    </xf>
    <xf numFmtId="0" fontId="19" fillId="0" borderId="0" xfId="0" applyFont="1" applyAlignment="1">
      <alignment vertical="center" wrapText="1"/>
    </xf>
    <xf numFmtId="0" fontId="19" fillId="0" borderId="0" xfId="0" applyFont="1" applyAlignment="1">
      <alignment horizontal="center" vertical="center" wrapText="1"/>
    </xf>
    <xf numFmtId="0" fontId="27" fillId="0" borderId="0" xfId="0" applyFont="1" applyAlignment="1">
      <alignment horizontal="right"/>
    </xf>
    <xf numFmtId="0" fontId="8" fillId="4" borderId="8" xfId="0" applyFont="1" applyFill="1" applyBorder="1" applyAlignment="1">
      <alignment horizontal="right" vertical="top"/>
    </xf>
    <xf numFmtId="0" fontId="18" fillId="4" borderId="0" xfId="0" applyFont="1" applyFill="1" applyAlignment="1">
      <alignment horizontal="right" vertical="top"/>
    </xf>
    <xf numFmtId="0" fontId="18" fillId="4" borderId="9" xfId="0" applyFont="1" applyFill="1" applyBorder="1" applyAlignment="1">
      <alignment vertical="top"/>
    </xf>
    <xf numFmtId="0" fontId="8" fillId="4" borderId="10" xfId="0" applyFont="1" applyFill="1" applyBorder="1" applyAlignment="1">
      <alignment horizontal="right" vertical="top"/>
    </xf>
    <xf numFmtId="0" fontId="18" fillId="4" borderId="11" xfId="0" applyFont="1" applyFill="1" applyBorder="1" applyAlignment="1">
      <alignment horizontal="right" vertical="top"/>
    </xf>
    <xf numFmtId="0" fontId="18" fillId="4" borderId="12" xfId="0" applyFont="1" applyFill="1" applyBorder="1" applyAlignment="1">
      <alignment vertical="top"/>
    </xf>
    <xf numFmtId="0" fontId="8" fillId="5" borderId="25" xfId="0" applyFont="1" applyFill="1" applyBorder="1" applyAlignment="1">
      <alignment horizontal="center"/>
    </xf>
    <xf numFmtId="0" fontId="8" fillId="5" borderId="26" xfId="0" applyFont="1" applyFill="1" applyBorder="1" applyAlignment="1">
      <alignment horizontal="center"/>
    </xf>
    <xf numFmtId="0" fontId="10" fillId="0" borderId="0" xfId="0" applyFont="1"/>
    <xf numFmtId="0" fontId="28" fillId="2" borderId="0" xfId="0" applyFont="1" applyFill="1"/>
    <xf numFmtId="0" fontId="16" fillId="0" borderId="1" xfId="0" applyFont="1" applyBorder="1" applyAlignment="1">
      <alignment horizontal="center" vertical="center"/>
    </xf>
    <xf numFmtId="9" fontId="16" fillId="0" borderId="1" xfId="0" applyNumberFormat="1" applyFont="1" applyBorder="1" applyAlignment="1">
      <alignment horizontal="center" vertical="center"/>
    </xf>
    <xf numFmtId="9" fontId="16" fillId="0" borderId="1" xfId="1" applyFont="1" applyFill="1" applyBorder="1" applyAlignment="1" applyProtection="1">
      <alignment horizontal="center" vertical="center"/>
    </xf>
    <xf numFmtId="0" fontId="29" fillId="0" borderId="0" xfId="0" applyFont="1" applyAlignment="1">
      <alignment horizontal="center" vertical="center"/>
    </xf>
    <xf numFmtId="0" fontId="8" fillId="3" borderId="0" xfId="0" applyFont="1" applyFill="1"/>
    <xf numFmtId="1" fontId="16" fillId="4" borderId="1" xfId="1" applyNumberFormat="1" applyFont="1" applyFill="1" applyBorder="1" applyAlignment="1" applyProtection="1">
      <alignment horizontal="center" vertical="center"/>
      <protection locked="0"/>
    </xf>
    <xf numFmtId="0" fontId="11" fillId="0" borderId="8" xfId="0" applyFont="1" applyBorder="1" applyAlignment="1">
      <alignment vertical="center" wrapText="1"/>
    </xf>
    <xf numFmtId="0" fontId="19" fillId="0" borderId="8" xfId="0" applyFont="1" applyBorder="1" applyAlignment="1">
      <alignment vertical="center" wrapText="1"/>
    </xf>
    <xf numFmtId="0" fontId="15" fillId="0" borderId="0" xfId="0" applyFont="1" applyAlignment="1">
      <alignment horizontal="center" vertical="center"/>
    </xf>
    <xf numFmtId="0" fontId="20" fillId="2" borderId="0" xfId="0" applyFont="1" applyFill="1" applyAlignment="1">
      <alignment horizontal="center" vertical="center"/>
    </xf>
    <xf numFmtId="0" fontId="7" fillId="3" borderId="0" xfId="0" applyFont="1" applyFill="1" applyAlignment="1">
      <alignment horizontal="center" vertical="center"/>
    </xf>
    <xf numFmtId="0" fontId="15" fillId="0" borderId="0" xfId="0" applyFont="1" applyAlignment="1">
      <alignment horizontal="left"/>
    </xf>
    <xf numFmtId="0" fontId="19" fillId="0" borderId="11" xfId="0" applyFont="1" applyBorder="1" applyAlignment="1">
      <alignment horizontal="center" vertical="center" wrapText="1"/>
    </xf>
    <xf numFmtId="0" fontId="0" fillId="3" borderId="0" xfId="0" applyFill="1"/>
    <xf numFmtId="166" fontId="8" fillId="0" borderId="0" xfId="1" applyNumberFormat="1" applyFont="1" applyFill="1" applyAlignment="1" applyProtection="1">
      <alignment horizontal="center"/>
    </xf>
    <xf numFmtId="0" fontId="19" fillId="0" borderId="3" xfId="0" applyFont="1" applyBorder="1" applyAlignment="1">
      <alignment horizontal="left" vertical="center" wrapText="1"/>
    </xf>
    <xf numFmtId="0" fontId="8" fillId="0" borderId="3" xfId="0" applyFont="1" applyBorder="1" applyAlignment="1">
      <alignment horizontal="right" vertical="center"/>
    </xf>
    <xf numFmtId="166" fontId="16" fillId="4" borderId="1" xfId="1" applyNumberFormat="1" applyFont="1" applyFill="1" applyBorder="1" applyAlignment="1" applyProtection="1">
      <alignment horizontal="center" vertical="center"/>
      <protection locked="0"/>
    </xf>
    <xf numFmtId="0" fontId="15" fillId="0" borderId="0" xfId="0" applyFont="1" applyProtection="1">
      <protection hidden="1"/>
    </xf>
    <xf numFmtId="0" fontId="10" fillId="0" borderId="0" xfId="0" applyFont="1" applyProtection="1">
      <protection hidden="1"/>
    </xf>
    <xf numFmtId="0" fontId="15" fillId="0" borderId="0" xfId="0" applyFont="1" applyAlignment="1" applyProtection="1">
      <alignment horizontal="center" vertical="center"/>
      <protection hidden="1"/>
    </xf>
    <xf numFmtId="0" fontId="15" fillId="3" borderId="0" xfId="0" applyFont="1" applyFill="1" applyProtection="1">
      <protection hidden="1"/>
    </xf>
    <xf numFmtId="0" fontId="15" fillId="0" borderId="0" xfId="0" applyFont="1" applyAlignment="1" applyProtection="1">
      <alignment horizontal="left"/>
      <protection hidden="1"/>
    </xf>
    <xf numFmtId="0" fontId="27" fillId="0" borderId="0" xfId="0" applyFont="1" applyAlignment="1" applyProtection="1">
      <alignment horizontal="right"/>
      <protection hidden="1"/>
    </xf>
    <xf numFmtId="0" fontId="20" fillId="2" borderId="0" xfId="0" applyFont="1" applyFill="1" applyProtection="1">
      <protection hidden="1"/>
    </xf>
    <xf numFmtId="0" fontId="28" fillId="2" borderId="0" xfId="0" applyFont="1" applyFill="1" applyProtection="1">
      <protection hidden="1"/>
    </xf>
    <xf numFmtId="0" fontId="20" fillId="2" borderId="0" xfId="0" applyFont="1" applyFill="1" applyAlignment="1" applyProtection="1">
      <alignment horizontal="center" vertical="center"/>
      <protection hidden="1"/>
    </xf>
    <xf numFmtId="0" fontId="20" fillId="0" borderId="0" xfId="0" applyFont="1" applyProtection="1">
      <protection hidden="1"/>
    </xf>
    <xf numFmtId="0" fontId="8"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3" borderId="0" xfId="0" applyFont="1" applyFill="1" applyAlignment="1" applyProtection="1">
      <alignment vertical="center"/>
      <protection hidden="1"/>
    </xf>
    <xf numFmtId="0" fontId="7" fillId="3" borderId="0" xfId="0" applyFont="1" applyFill="1" applyProtection="1">
      <protection hidden="1"/>
    </xf>
    <xf numFmtId="0" fontId="8" fillId="3" borderId="0" xfId="0" applyFont="1" applyFill="1" applyAlignment="1" applyProtection="1">
      <alignment vertical="center"/>
      <protection hidden="1"/>
    </xf>
    <xf numFmtId="0" fontId="8" fillId="0" borderId="0" xfId="0" applyFont="1" applyAlignment="1" applyProtection="1">
      <alignment horizontal="right" vertical="center"/>
      <protection hidden="1"/>
    </xf>
    <xf numFmtId="0" fontId="8" fillId="0" borderId="0" xfId="0" applyFont="1" applyProtection="1">
      <protection hidden="1"/>
    </xf>
    <xf numFmtId="0" fontId="25" fillId="5" borderId="2" xfId="0" applyFont="1" applyFill="1" applyBorder="1" applyAlignment="1" applyProtection="1">
      <alignment horizontal="center" vertical="center" wrapText="1"/>
      <protection hidden="1"/>
    </xf>
    <xf numFmtId="0" fontId="25" fillId="5" borderId="37" xfId="0" applyFont="1" applyFill="1" applyBorder="1" applyAlignment="1" applyProtection="1">
      <alignment horizontal="center" vertical="center" wrapText="1"/>
      <protection hidden="1"/>
    </xf>
    <xf numFmtId="0" fontId="8" fillId="4" borderId="5" xfId="0" applyFont="1" applyFill="1" applyBorder="1" applyAlignment="1" applyProtection="1">
      <alignment horizontal="right" vertical="center"/>
      <protection hidden="1"/>
    </xf>
    <xf numFmtId="0" fontId="18" fillId="4" borderId="6" xfId="0" applyFont="1" applyFill="1" applyBorder="1" applyAlignment="1" applyProtection="1">
      <alignment horizontal="right" vertical="center"/>
      <protection hidden="1"/>
    </xf>
    <xf numFmtId="0" fontId="18" fillId="4" borderId="7" xfId="0" applyFont="1" applyFill="1" applyBorder="1" applyAlignment="1" applyProtection="1">
      <alignment vertical="center"/>
      <protection hidden="1"/>
    </xf>
    <xf numFmtId="0" fontId="8" fillId="0" borderId="2" xfId="0" applyFont="1" applyBorder="1" applyAlignment="1" applyProtection="1">
      <alignment vertical="center"/>
      <protection hidden="1"/>
    </xf>
    <xf numFmtId="0" fontId="8" fillId="0" borderId="3" xfId="0" applyFont="1" applyBorder="1" applyAlignment="1" applyProtection="1">
      <alignment vertical="center"/>
      <protection hidden="1"/>
    </xf>
    <xf numFmtId="0" fontId="8" fillId="0" borderId="3" xfId="0" applyFont="1" applyBorder="1" applyAlignment="1" applyProtection="1">
      <alignment horizontal="right" vertical="center"/>
      <protection hidden="1"/>
    </xf>
    <xf numFmtId="0" fontId="8" fillId="4" borderId="4" xfId="0" applyFont="1" applyFill="1" applyBorder="1" applyAlignment="1" applyProtection="1">
      <alignment horizontal="center" vertical="center"/>
      <protection hidden="1"/>
    </xf>
    <xf numFmtId="0" fontId="8" fillId="4" borderId="8" xfId="0" applyFont="1" applyFill="1" applyBorder="1" applyAlignment="1" applyProtection="1">
      <alignment horizontal="right" vertical="top"/>
      <protection hidden="1"/>
    </xf>
    <xf numFmtId="0" fontId="18" fillId="4" borderId="0" xfId="0" applyFont="1" applyFill="1" applyAlignment="1" applyProtection="1">
      <alignment horizontal="right" vertical="top"/>
      <protection hidden="1"/>
    </xf>
    <xf numFmtId="0" fontId="18" fillId="4" borderId="9" xfId="0" applyFont="1" applyFill="1" applyBorder="1" applyAlignment="1" applyProtection="1">
      <alignment vertical="top"/>
      <protection hidden="1"/>
    </xf>
    <xf numFmtId="0" fontId="8" fillId="4" borderId="10" xfId="0" applyFont="1" applyFill="1" applyBorder="1" applyAlignment="1" applyProtection="1">
      <alignment horizontal="right" vertical="top"/>
      <protection hidden="1"/>
    </xf>
    <xf numFmtId="0" fontId="18" fillId="4" borderId="11" xfId="0" applyFont="1" applyFill="1" applyBorder="1" applyAlignment="1" applyProtection="1">
      <alignment horizontal="right" vertical="top"/>
      <protection hidden="1"/>
    </xf>
    <xf numFmtId="0" fontId="18" fillId="4" borderId="12" xfId="0" applyFont="1" applyFill="1" applyBorder="1" applyAlignment="1" applyProtection="1">
      <alignment vertical="top"/>
      <protection hidden="1"/>
    </xf>
    <xf numFmtId="0" fontId="16" fillId="0" borderId="11"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19" fillId="0" borderId="0" xfId="0" applyFont="1" applyAlignment="1" applyProtection="1">
      <alignment vertical="center" wrapText="1"/>
      <protection hidden="1"/>
    </xf>
    <xf numFmtId="0" fontId="19" fillId="0" borderId="11" xfId="0" applyFont="1" applyBorder="1" applyAlignment="1" applyProtection="1">
      <alignment horizontal="center" vertical="center" wrapText="1"/>
      <protection hidden="1"/>
    </xf>
    <xf numFmtId="0" fontId="16" fillId="0" borderId="1" xfId="0" applyFont="1" applyBorder="1" applyAlignment="1" applyProtection="1">
      <alignment horizontal="center" vertical="center"/>
      <protection hidden="1"/>
    </xf>
    <xf numFmtId="165" fontId="16" fillId="4" borderId="1" xfId="1" applyNumberFormat="1" applyFont="1" applyFill="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19" fillId="0" borderId="8" xfId="0" applyFont="1" applyBorder="1" applyAlignment="1" applyProtection="1">
      <alignment vertical="center" wrapText="1"/>
      <protection hidden="1"/>
    </xf>
    <xf numFmtId="0" fontId="16" fillId="0" borderId="3"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19" fillId="0" borderId="3" xfId="0" applyFont="1" applyBorder="1" applyAlignment="1" applyProtection="1">
      <alignment horizontal="center" vertical="center" wrapText="1"/>
      <protection hidden="1"/>
    </xf>
    <xf numFmtId="0" fontId="16" fillId="4" borderId="1" xfId="1" applyNumberFormat="1" applyFont="1" applyFill="1" applyBorder="1" applyAlignment="1" applyProtection="1">
      <alignment horizontal="center" vertical="center"/>
      <protection hidden="1"/>
    </xf>
    <xf numFmtId="9" fontId="16" fillId="0" borderId="1" xfId="1" applyFont="1" applyFill="1" applyBorder="1" applyAlignment="1" applyProtection="1">
      <alignment horizontal="center" vertical="center"/>
      <protection hidden="1"/>
    </xf>
    <xf numFmtId="9" fontId="16" fillId="4" borderId="1" xfId="1" applyFont="1" applyFill="1" applyBorder="1" applyAlignment="1" applyProtection="1">
      <alignment horizontal="center" vertical="center"/>
      <protection hidden="1"/>
    </xf>
    <xf numFmtId="0" fontId="16" fillId="4" borderId="1" xfId="0" applyFont="1" applyFill="1" applyBorder="1" applyAlignment="1" applyProtection="1">
      <alignment horizontal="center" vertical="center"/>
      <protection hidden="1"/>
    </xf>
    <xf numFmtId="9" fontId="16" fillId="0" borderId="1" xfId="0" applyNumberFormat="1" applyFont="1" applyBorder="1" applyAlignment="1" applyProtection="1">
      <alignment horizontal="center" vertical="center"/>
      <protection hidden="1"/>
    </xf>
    <xf numFmtId="1" fontId="16" fillId="4" borderId="1" xfId="1" applyNumberFormat="1" applyFont="1" applyFill="1" applyBorder="1" applyAlignment="1" applyProtection="1">
      <alignment horizontal="center" vertical="center"/>
      <protection hidden="1"/>
    </xf>
    <xf numFmtId="0" fontId="15" fillId="0" borderId="31" xfId="0" applyFont="1" applyBorder="1" applyAlignment="1" applyProtection="1">
      <alignment vertical="center" wrapText="1"/>
      <protection hidden="1"/>
    </xf>
    <xf numFmtId="0" fontId="8" fillId="0" borderId="8" xfId="0" applyFont="1" applyBorder="1" applyAlignment="1" applyProtection="1">
      <alignment vertical="top" wrapText="1"/>
      <protection hidden="1"/>
    </xf>
    <xf numFmtId="0" fontId="8" fillId="0" borderId="15" xfId="0" applyFont="1" applyBorder="1" applyAlignment="1" applyProtection="1">
      <alignment vertical="top" wrapText="1"/>
      <protection hidden="1"/>
    </xf>
    <xf numFmtId="0" fontId="16" fillId="0" borderId="6" xfId="0" applyFont="1" applyBorder="1" applyAlignment="1" applyProtection="1">
      <alignment horizontal="center" vertical="center"/>
      <protection hidden="1"/>
    </xf>
    <xf numFmtId="0" fontId="8" fillId="0" borderId="6" xfId="0" applyFont="1" applyBorder="1" applyAlignment="1" applyProtection="1">
      <alignment horizontal="center" vertical="center"/>
      <protection hidden="1"/>
    </xf>
    <xf numFmtId="0" fontId="19" fillId="0" borderId="0" xfId="0" applyFont="1" applyAlignment="1" applyProtection="1">
      <alignment horizontal="center" vertical="center" wrapText="1"/>
      <protection hidden="1"/>
    </xf>
    <xf numFmtId="0" fontId="13" fillId="0" borderId="0" xfId="0" applyFont="1" applyProtection="1">
      <protection hidden="1"/>
    </xf>
    <xf numFmtId="0" fontId="10" fillId="0" borderId="0" xfId="0" applyFont="1" applyAlignment="1" applyProtection="1">
      <alignment vertical="center" wrapText="1"/>
      <protection hidden="1"/>
    </xf>
    <xf numFmtId="0" fontId="13" fillId="0" borderId="0" xfId="0" applyFont="1" applyAlignment="1" applyProtection="1">
      <alignment vertical="top"/>
      <protection hidden="1"/>
    </xf>
    <xf numFmtId="0" fontId="12" fillId="0" borderId="1" xfId="1" applyNumberFormat="1" applyFont="1" applyFill="1" applyBorder="1" applyAlignment="1" applyProtection="1">
      <alignment horizontal="center" vertical="center"/>
      <protection hidden="1"/>
    </xf>
    <xf numFmtId="0" fontId="21" fillId="0" borderId="0" xfId="1" applyNumberFormat="1" applyFont="1" applyFill="1" applyBorder="1" applyAlignment="1" applyProtection="1">
      <alignment horizontal="center" vertical="center"/>
      <protection hidden="1"/>
    </xf>
    <xf numFmtId="0" fontId="13" fillId="3" borderId="0" xfId="0" applyFont="1" applyFill="1" applyProtection="1">
      <protection hidden="1"/>
    </xf>
    <xf numFmtId="0" fontId="14" fillId="0" borderId="0" xfId="0" applyFont="1" applyProtection="1">
      <protection hidden="1"/>
    </xf>
    <xf numFmtId="0" fontId="12" fillId="0" borderId="0" xfId="0" applyFont="1" applyAlignment="1" applyProtection="1">
      <alignment vertical="center"/>
      <protection hidden="1"/>
    </xf>
    <xf numFmtId="0" fontId="9"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29" fillId="0" borderId="0" xfId="0" applyFont="1" applyAlignment="1" applyProtection="1">
      <alignment horizontal="center" vertical="center"/>
      <protection hidden="1"/>
    </xf>
    <xf numFmtId="0" fontId="17" fillId="0" borderId="0" xfId="0" applyFont="1" applyAlignment="1" applyProtection="1">
      <alignment horizontal="center" vertical="center"/>
      <protection hidden="1"/>
    </xf>
    <xf numFmtId="0" fontId="8" fillId="0" borderId="0" xfId="0" applyFont="1" applyAlignment="1" applyProtection="1">
      <alignment vertical="center" wrapText="1"/>
      <protection hidden="1"/>
    </xf>
    <xf numFmtId="0" fontId="8" fillId="0" borderId="0" xfId="0" applyFont="1" applyAlignment="1" applyProtection="1">
      <alignment horizontal="right"/>
      <protection hidden="1"/>
    </xf>
    <xf numFmtId="0" fontId="22" fillId="0" borderId="0" xfId="0" applyFont="1" applyAlignment="1" applyProtection="1">
      <alignment vertical="center"/>
      <protection hidden="1"/>
    </xf>
    <xf numFmtId="0" fontId="7" fillId="3" borderId="0" xfId="0" applyFont="1" applyFill="1" applyAlignment="1" applyProtection="1">
      <alignment horizontal="center"/>
      <protection hidden="1"/>
    </xf>
    <xf numFmtId="0" fontId="8" fillId="3" borderId="0" xfId="0" applyFont="1" applyFill="1" applyProtection="1">
      <protection hidden="1"/>
    </xf>
    <xf numFmtId="0" fontId="7" fillId="3" borderId="0" xfId="0" applyFont="1" applyFill="1" applyAlignment="1" applyProtection="1">
      <alignment horizontal="center" vertical="center"/>
      <protection hidden="1"/>
    </xf>
    <xf numFmtId="0" fontId="7" fillId="3" borderId="0" xfId="0" applyFont="1" applyFill="1" applyAlignment="1">
      <alignment vertical="center"/>
    </xf>
    <xf numFmtId="0" fontId="31" fillId="0" borderId="0" xfId="0" applyFont="1" applyAlignment="1">
      <alignment horizontal="justify" vertical="center"/>
    </xf>
    <xf numFmtId="0" fontId="33" fillId="0" borderId="0" xfId="0" applyFont="1" applyAlignment="1">
      <alignment horizontal="justify" vertical="center"/>
    </xf>
    <xf numFmtId="0" fontId="31" fillId="6" borderId="0" xfId="0" applyFont="1" applyFill="1" applyAlignment="1">
      <alignment horizontal="justify" vertical="center"/>
    </xf>
    <xf numFmtId="0" fontId="34" fillId="0" borderId="0" xfId="0" applyFont="1" applyAlignment="1">
      <alignment horizontal="justify" vertical="center" wrapText="1"/>
    </xf>
    <xf numFmtId="0" fontId="13" fillId="0" borderId="0" xfId="0" applyFont="1" applyAlignment="1">
      <alignment vertical="center"/>
    </xf>
    <xf numFmtId="0" fontId="13" fillId="3" borderId="0" xfId="0" applyFont="1" applyFill="1" applyAlignment="1">
      <alignment vertical="center"/>
    </xf>
    <xf numFmtId="0" fontId="33" fillId="0" borderId="0" xfId="0" applyFont="1" applyAlignment="1">
      <alignment horizontal="justify" vertical="center" wrapText="1"/>
    </xf>
    <xf numFmtId="0" fontId="34" fillId="0" borderId="0" xfId="0" applyFont="1" applyAlignment="1">
      <alignment horizontal="justify" vertical="center"/>
    </xf>
    <xf numFmtId="0" fontId="31" fillId="0" borderId="0" xfId="0" applyFont="1" applyAlignment="1">
      <alignment vertical="center" wrapText="1"/>
    </xf>
    <xf numFmtId="0" fontId="37" fillId="0" borderId="0" xfId="0" applyFont="1" applyAlignment="1">
      <alignment vertical="center"/>
    </xf>
    <xf numFmtId="0" fontId="38" fillId="0" borderId="0" xfId="0" applyFont="1" applyAlignment="1">
      <alignment horizontal="left"/>
    </xf>
    <xf numFmtId="0" fontId="39" fillId="5" borderId="2" xfId="0" applyFont="1" applyFill="1" applyBorder="1" applyAlignment="1">
      <alignment horizontal="center" vertical="center" wrapText="1"/>
    </xf>
    <xf numFmtId="0" fontId="39" fillId="5" borderId="37" xfId="0" applyFont="1" applyFill="1" applyBorder="1" applyAlignment="1">
      <alignment horizontal="center" vertical="center" wrapText="1"/>
    </xf>
    <xf numFmtId="0" fontId="40" fillId="5" borderId="2" xfId="0" applyFont="1" applyFill="1" applyBorder="1" applyAlignment="1">
      <alignment horizontal="center" vertical="center" wrapText="1"/>
    </xf>
    <xf numFmtId="0" fontId="42" fillId="0" borderId="0" xfId="0" applyFont="1"/>
    <xf numFmtId="0" fontId="38" fillId="0" borderId="0" xfId="0" applyFont="1" applyAlignment="1">
      <alignment horizontal="center" wrapText="1"/>
    </xf>
    <xf numFmtId="0" fontId="16" fillId="0" borderId="1" xfId="0" applyFont="1" applyBorder="1" applyAlignment="1" applyProtection="1">
      <alignment horizontal="center" vertical="center" wrapText="1"/>
      <protection hidden="1"/>
    </xf>
    <xf numFmtId="0" fontId="16" fillId="4" borderId="13" xfId="1" applyNumberFormat="1" applyFont="1" applyFill="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5" fillId="3" borderId="0" xfId="0" applyFont="1" applyFill="1"/>
    <xf numFmtId="0" fontId="48" fillId="0" borderId="1" xfId="0" applyFont="1" applyBorder="1" applyAlignment="1" applyProtection="1">
      <alignment horizontal="center" vertical="center"/>
      <protection hidden="1"/>
    </xf>
    <xf numFmtId="0" fontId="48" fillId="0" borderId="1" xfId="0" applyFont="1" applyBorder="1" applyAlignment="1">
      <alignment horizontal="center" vertical="center"/>
    </xf>
    <xf numFmtId="0" fontId="48" fillId="3" borderId="0" xfId="0" applyFont="1" applyFill="1"/>
    <xf numFmtId="0" fontId="29" fillId="0" borderId="0" xfId="0" applyFont="1" applyAlignment="1">
      <alignment horizontal="center"/>
    </xf>
    <xf numFmtId="0" fontId="17" fillId="0" borderId="0" xfId="0" applyFont="1" applyAlignment="1">
      <alignment horizontal="center"/>
    </xf>
    <xf numFmtId="0" fontId="8" fillId="0" borderId="0" xfId="0" applyFont="1" applyAlignment="1">
      <alignment wrapText="1"/>
    </xf>
    <xf numFmtId="0" fontId="15" fillId="0" borderId="0" xfId="0" applyFont="1" applyAlignment="1">
      <alignment horizontal="right"/>
    </xf>
    <xf numFmtId="0" fontId="13" fillId="0" borderId="0" xfId="0" applyFont="1" applyAlignment="1">
      <alignment horizontal="right" vertical="center"/>
    </xf>
    <xf numFmtId="0" fontId="7" fillId="3" borderId="0" xfId="0" applyFont="1" applyFill="1" applyAlignment="1">
      <alignment horizontal="right"/>
    </xf>
    <xf numFmtId="0" fontId="31" fillId="0" borderId="0" xfId="0" applyFont="1" applyAlignment="1">
      <alignment vertical="top" wrapText="1"/>
    </xf>
    <xf numFmtId="0" fontId="7" fillId="3" borderId="0" xfId="0" applyFont="1" applyFill="1" applyAlignment="1">
      <alignment vertical="top"/>
    </xf>
    <xf numFmtId="0" fontId="48" fillId="0" borderId="0" xfId="0" applyFont="1" applyAlignment="1">
      <alignment horizontal="center"/>
    </xf>
    <xf numFmtId="0" fontId="16" fillId="0" borderId="0" xfId="0" applyFont="1" applyAlignment="1">
      <alignment horizontal="right" vertical="center"/>
    </xf>
    <xf numFmtId="0" fontId="48" fillId="0" borderId="0" xfId="0" applyFont="1"/>
    <xf numFmtId="0" fontId="48" fillId="0" borderId="20" xfId="0" applyFont="1" applyBorder="1" applyAlignment="1">
      <alignment horizontal="center" vertical="center"/>
    </xf>
    <xf numFmtId="165" fontId="16" fillId="7" borderId="1" xfId="1" applyNumberFormat="1" applyFont="1" applyFill="1" applyBorder="1" applyAlignment="1" applyProtection="1">
      <alignment horizontal="center" vertical="center"/>
    </xf>
    <xf numFmtId="0" fontId="4" fillId="3" borderId="0" xfId="0" applyFont="1" applyFill="1" applyAlignment="1">
      <alignment vertical="center"/>
    </xf>
    <xf numFmtId="0" fontId="31" fillId="6" borderId="0" xfId="0" applyFont="1" applyFill="1" applyAlignment="1">
      <alignment horizontal="left"/>
    </xf>
    <xf numFmtId="0" fontId="17" fillId="0" borderId="0" xfId="0" applyFont="1" applyAlignment="1">
      <alignment horizontal="left"/>
    </xf>
    <xf numFmtId="0" fontId="4" fillId="3" borderId="0" xfId="0" applyFont="1" applyFill="1" applyAlignment="1">
      <alignment horizontal="left"/>
    </xf>
    <xf numFmtId="0" fontId="17" fillId="0" borderId="0" xfId="0" applyFont="1" applyAlignment="1">
      <alignment vertical="top"/>
    </xf>
    <xf numFmtId="0" fontId="4" fillId="3" borderId="0" xfId="0" applyFont="1" applyFill="1" applyAlignment="1">
      <alignment vertical="top"/>
    </xf>
    <xf numFmtId="0" fontId="54" fillId="2" borderId="0" xfId="0" applyFont="1" applyFill="1" applyAlignment="1">
      <alignment horizontal="justify" vertical="center" wrapText="1"/>
    </xf>
    <xf numFmtId="0" fontId="54" fillId="2" borderId="0" xfId="0" applyFont="1" applyFill="1" applyAlignment="1">
      <alignment horizontal="justify" vertical="center"/>
    </xf>
    <xf numFmtId="0" fontId="57" fillId="0" borderId="0" xfId="2" applyFont="1" applyAlignment="1">
      <alignment vertical="top"/>
    </xf>
    <xf numFmtId="0" fontId="58" fillId="0" borderId="0" xfId="0" applyFont="1" applyAlignment="1">
      <alignment wrapText="1"/>
    </xf>
    <xf numFmtId="0" fontId="58" fillId="0" borderId="0" xfId="0" applyFont="1"/>
    <xf numFmtId="0" fontId="58" fillId="0" borderId="0" xfId="0" applyFont="1" applyAlignment="1">
      <alignment horizontal="justify" vertical="center"/>
    </xf>
    <xf numFmtId="0" fontId="58" fillId="0" borderId="0" xfId="0" applyFont="1" applyAlignment="1">
      <alignment vertical="center"/>
    </xf>
    <xf numFmtId="0" fontId="64" fillId="0" borderId="0" xfId="0" applyFont="1" applyAlignment="1">
      <alignment vertical="center" wrapText="1"/>
    </xf>
    <xf numFmtId="0" fontId="65" fillId="3" borderId="0" xfId="0" applyFont="1" applyFill="1" applyAlignment="1">
      <alignment vertical="center"/>
    </xf>
    <xf numFmtId="0" fontId="34" fillId="0" borderId="0" xfId="0" applyFont="1" applyAlignment="1">
      <alignment horizontal="justify" vertical="top" wrapText="1"/>
    </xf>
    <xf numFmtId="0" fontId="48" fillId="0" borderId="30" xfId="0" applyFont="1" applyBorder="1" applyAlignment="1">
      <alignment horizontal="center" vertical="center"/>
    </xf>
    <xf numFmtId="1" fontId="16" fillId="4" borderId="2" xfId="1" applyNumberFormat="1" applyFont="1" applyFill="1" applyBorder="1" applyAlignment="1" applyProtection="1">
      <alignment horizontal="center" vertical="center"/>
      <protection locked="0"/>
    </xf>
    <xf numFmtId="0" fontId="69" fillId="2" borderId="19" xfId="0" applyFont="1" applyFill="1" applyBorder="1" applyAlignment="1" applyProtection="1">
      <alignment horizontal="center" vertical="center"/>
      <protection hidden="1"/>
    </xf>
    <xf numFmtId="0" fontId="31" fillId="0" borderId="0" xfId="0" applyFont="1" applyAlignment="1">
      <alignment vertical="top"/>
    </xf>
    <xf numFmtId="0" fontId="36" fillId="0" borderId="0" xfId="0" applyFont="1" applyAlignment="1">
      <alignment vertical="top"/>
    </xf>
    <xf numFmtId="0" fontId="72" fillId="3" borderId="0" xfId="0" applyFont="1" applyFill="1" applyAlignment="1">
      <alignment vertical="center"/>
    </xf>
    <xf numFmtId="0" fontId="4" fillId="3" borderId="0" xfId="0" applyFont="1" applyFill="1" applyAlignment="1">
      <alignment horizontal="left" vertical="center"/>
    </xf>
    <xf numFmtId="0" fontId="54" fillId="2" borderId="0" xfId="0" applyFont="1" applyFill="1" applyAlignment="1">
      <alignment horizontal="left" vertical="center" wrapText="1"/>
    </xf>
    <xf numFmtId="0" fontId="73" fillId="0" borderId="0" xfId="0" applyFont="1" applyAlignment="1">
      <alignment vertical="top" wrapText="1"/>
    </xf>
    <xf numFmtId="0" fontId="5" fillId="3" borderId="0" xfId="0" applyFont="1" applyFill="1" applyAlignment="1">
      <alignment vertical="center"/>
    </xf>
    <xf numFmtId="0" fontId="73" fillId="0" borderId="0" xfId="0" applyFont="1" applyAlignment="1">
      <alignment vertical="center" wrapText="1"/>
    </xf>
    <xf numFmtId="0" fontId="73" fillId="6" borderId="0" xfId="0" applyFont="1" applyFill="1" applyAlignment="1">
      <alignment horizontal="left" vertical="center" wrapText="1"/>
    </xf>
    <xf numFmtId="0" fontId="40" fillId="0" borderId="22" xfId="0" applyFont="1" applyBorder="1" applyAlignment="1">
      <alignment horizontal="center"/>
    </xf>
    <xf numFmtId="0" fontId="8" fillId="0" borderId="25" xfId="0" applyFont="1" applyBorder="1" applyAlignment="1">
      <alignment horizontal="center"/>
    </xf>
    <xf numFmtId="0" fontId="22" fillId="0" borderId="0" xfId="0" applyFont="1" applyAlignment="1">
      <alignment horizontal="center" vertical="center"/>
    </xf>
    <xf numFmtId="0" fontId="4" fillId="3" borderId="0" xfId="0" applyFont="1" applyFill="1"/>
    <xf numFmtId="0" fontId="8" fillId="0" borderId="0" xfId="0" applyFont="1" applyAlignment="1">
      <alignment horizontal="center" vertical="center"/>
    </xf>
    <xf numFmtId="0" fontId="31" fillId="6" borderId="0" xfId="0" applyFont="1" applyFill="1" applyAlignment="1">
      <alignment horizontal="center" vertical="center" wrapText="1"/>
    </xf>
    <xf numFmtId="0" fontId="73" fillId="0" borderId="0" xfId="0" applyFont="1" applyAlignment="1">
      <alignment horizontal="justify" vertical="center" wrapText="1"/>
    </xf>
    <xf numFmtId="0" fontId="78" fillId="0" borderId="0" xfId="0" applyFont="1" applyAlignment="1">
      <alignment wrapText="1"/>
    </xf>
    <xf numFmtId="0" fontId="3" fillId="3" borderId="0" xfId="0" applyFont="1" applyFill="1" applyAlignment="1">
      <alignment vertical="center"/>
    </xf>
    <xf numFmtId="0" fontId="3" fillId="0" borderId="0" xfId="0" applyFont="1" applyAlignment="1">
      <alignment horizontal="right" vertical="center"/>
    </xf>
    <xf numFmtId="0" fontId="3" fillId="0" borderId="0" xfId="0" applyFont="1" applyAlignment="1">
      <alignment vertical="center"/>
    </xf>
    <xf numFmtId="0" fontId="3" fillId="0" borderId="0" xfId="0" applyFont="1" applyAlignment="1">
      <alignment horizontal="left"/>
    </xf>
    <xf numFmtId="0" fontId="3" fillId="3" borderId="0" xfId="0" applyFont="1" applyFill="1" applyAlignment="1">
      <alignment horizontal="left"/>
    </xf>
    <xf numFmtId="0" fontId="3" fillId="0" borderId="0" xfId="0" applyFont="1" applyAlignment="1">
      <alignment vertical="top"/>
    </xf>
    <xf numFmtId="0" fontId="3" fillId="3" borderId="0" xfId="0" applyFont="1" applyFill="1" applyAlignment="1">
      <alignment vertical="top"/>
    </xf>
    <xf numFmtId="0" fontId="3" fillId="0" borderId="0" xfId="0" applyFont="1"/>
    <xf numFmtId="0" fontId="3" fillId="0" borderId="0" xfId="0" applyFont="1" applyAlignment="1">
      <alignment horizontal="right" vertical="top"/>
    </xf>
    <xf numFmtId="0" fontId="3" fillId="0" borderId="0" xfId="0" applyFont="1" applyAlignment="1">
      <alignment horizontal="left" vertical="center"/>
    </xf>
    <xf numFmtId="0" fontId="3" fillId="0" borderId="0" xfId="0" applyFont="1" applyAlignment="1">
      <alignment horizontal="center"/>
    </xf>
    <xf numFmtId="0" fontId="3" fillId="0" borderId="0" xfId="0" applyFont="1" applyAlignment="1">
      <alignment horizontal="center" vertical="center"/>
    </xf>
    <xf numFmtId="0" fontId="3" fillId="3" borderId="0" xfId="0" applyFont="1" applyFill="1"/>
    <xf numFmtId="0" fontId="3" fillId="0" borderId="9" xfId="0" applyFont="1" applyBorder="1"/>
    <xf numFmtId="0" fontId="3" fillId="5" borderId="28" xfId="0" applyFont="1" applyFill="1" applyBorder="1" applyAlignment="1">
      <alignment horizontal="center" vertical="top"/>
    </xf>
    <xf numFmtId="0" fontId="3" fillId="0" borderId="28" xfId="0" applyFont="1" applyBorder="1" applyAlignment="1">
      <alignment horizontal="center" vertical="top"/>
    </xf>
    <xf numFmtId="0" fontId="3" fillId="5" borderId="29" xfId="0" applyFont="1" applyFill="1" applyBorder="1" applyAlignment="1">
      <alignment horizontal="center" vertical="top"/>
    </xf>
    <xf numFmtId="0" fontId="3" fillId="0" borderId="0" xfId="0" applyFont="1" applyAlignment="1">
      <alignment vertical="top" wrapText="1"/>
    </xf>
    <xf numFmtId="0" fontId="3" fillId="0" borderId="0" xfId="0" applyFont="1" applyAlignment="1">
      <alignment horizontal="center" vertical="center" wrapText="1"/>
    </xf>
    <xf numFmtId="0" fontId="3" fillId="0" borderId="15" xfId="0" applyFont="1" applyBorder="1" applyAlignment="1">
      <alignment vertical="top" wrapText="1"/>
    </xf>
    <xf numFmtId="0" fontId="3" fillId="0" borderId="9" xfId="0" applyFont="1" applyBorder="1" applyAlignment="1">
      <alignment vertical="top" wrapText="1"/>
    </xf>
    <xf numFmtId="0" fontId="3" fillId="0" borderId="0" xfId="0" applyFont="1" applyAlignment="1" applyProtection="1">
      <alignment vertical="top" wrapText="1"/>
      <protection hidden="1"/>
    </xf>
    <xf numFmtId="0" fontId="3" fillId="0" borderId="9" xfId="0" applyFont="1" applyBorder="1" applyAlignment="1" applyProtection="1">
      <alignment vertical="top" wrapText="1"/>
      <protection hidden="1"/>
    </xf>
    <xf numFmtId="0" fontId="3" fillId="0" borderId="15" xfId="0" applyFont="1" applyBorder="1" applyAlignment="1" applyProtection="1">
      <alignment vertical="top" wrapText="1"/>
      <protection hidden="1"/>
    </xf>
    <xf numFmtId="0" fontId="3" fillId="0" borderId="11" xfId="0" applyFont="1" applyBorder="1" applyAlignment="1">
      <alignment horizontal="center" vertical="center"/>
    </xf>
    <xf numFmtId="0" fontId="3" fillId="0" borderId="0" xfId="0" applyFont="1" applyProtection="1">
      <protection hidden="1"/>
    </xf>
    <xf numFmtId="0" fontId="3" fillId="0" borderId="0" xfId="0" applyFont="1" applyAlignment="1" applyProtection="1">
      <alignment horizontal="center"/>
      <protection locked="0"/>
    </xf>
    <xf numFmtId="0" fontId="3" fillId="0" borderId="0" xfId="0" applyFont="1" applyAlignment="1">
      <alignment horizontal="right" vertical="center" wrapText="1"/>
    </xf>
    <xf numFmtId="0" fontId="3" fillId="0" borderId="0" xfId="0" applyFont="1" applyAlignment="1">
      <alignment horizontal="right"/>
    </xf>
    <xf numFmtId="0" fontId="3" fillId="3" borderId="0" xfId="0" applyFont="1" applyFill="1" applyAlignment="1">
      <alignment horizontal="center"/>
    </xf>
    <xf numFmtId="0" fontId="3" fillId="3" borderId="0" xfId="0" applyFont="1" applyFill="1" applyAlignment="1">
      <alignment horizontal="center" vertical="center"/>
    </xf>
    <xf numFmtId="0" fontId="3" fillId="0" borderId="0" xfId="0" quotePrefix="1" applyFont="1" applyAlignment="1">
      <alignment horizontal="right"/>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3" fillId="3" borderId="0" xfId="0" applyFont="1" applyFill="1" applyProtection="1">
      <protection hidden="1"/>
    </xf>
    <xf numFmtId="0" fontId="3" fillId="5" borderId="19" xfId="0" applyFont="1" applyFill="1" applyBorder="1" applyAlignment="1" applyProtection="1">
      <alignment vertical="center"/>
      <protection hidden="1"/>
    </xf>
    <xf numFmtId="0" fontId="3" fillId="0" borderId="0" xfId="0" applyFont="1" applyAlignment="1" applyProtection="1">
      <alignment horizontal="center" vertical="center" wrapText="1"/>
      <protection hidden="1"/>
    </xf>
    <xf numFmtId="0" fontId="3" fillId="0" borderId="20" xfId="0" applyFont="1" applyBorder="1" applyAlignment="1" applyProtection="1">
      <alignment horizontal="center" vertical="center"/>
      <protection hidden="1"/>
    </xf>
    <xf numFmtId="0" fontId="3" fillId="0" borderId="11" xfId="0" applyFont="1" applyBorder="1" applyAlignment="1" applyProtection="1">
      <alignment horizontal="center" vertical="center"/>
      <protection hidden="1"/>
    </xf>
    <xf numFmtId="0" fontId="3" fillId="0" borderId="0" xfId="0" applyFont="1" applyAlignment="1" applyProtection="1">
      <alignment vertical="center"/>
      <protection hidden="1"/>
    </xf>
    <xf numFmtId="0" fontId="3" fillId="0" borderId="0" xfId="0" applyFont="1" applyAlignment="1" applyProtection="1">
      <alignment horizontal="right" vertical="center" wrapText="1"/>
      <protection hidden="1"/>
    </xf>
    <xf numFmtId="0" fontId="3" fillId="5" borderId="30" xfId="0" applyFont="1" applyFill="1" applyBorder="1" applyAlignment="1" applyProtection="1">
      <alignment vertical="center"/>
      <protection hidden="1"/>
    </xf>
    <xf numFmtId="0" fontId="51" fillId="0" borderId="0" xfId="0" applyFont="1"/>
    <xf numFmtId="0" fontId="2" fillId="0" borderId="0" xfId="0" applyFont="1" applyAlignment="1">
      <alignment horizontal="left" vertical="center"/>
    </xf>
    <xf numFmtId="0" fontId="31" fillId="6" borderId="0" xfId="0" applyFont="1" applyFill="1" applyAlignment="1">
      <alignment horizontal="left" vertical="center"/>
    </xf>
    <xf numFmtId="0" fontId="17" fillId="0" borderId="0" xfId="0" applyFont="1" applyAlignment="1">
      <alignment horizontal="left" vertical="center"/>
    </xf>
    <xf numFmtId="0" fontId="2" fillId="3" borderId="0" xfId="0" applyFont="1" applyFill="1" applyAlignment="1">
      <alignment vertical="center"/>
    </xf>
    <xf numFmtId="0" fontId="2" fillId="3" borderId="0" xfId="0" applyFont="1" applyFill="1" applyAlignment="1">
      <alignment horizontal="left" vertical="center"/>
    </xf>
    <xf numFmtId="0" fontId="79" fillId="0" borderId="3" xfId="0" applyFont="1" applyBorder="1" applyAlignment="1">
      <alignment horizontal="left" vertical="center" wrapText="1"/>
    </xf>
    <xf numFmtId="0" fontId="48" fillId="0" borderId="0" xfId="0" applyFont="1" applyAlignment="1">
      <alignment horizontal="left"/>
    </xf>
    <xf numFmtId="0" fontId="79" fillId="0" borderId="0" xfId="0" applyFont="1" applyAlignment="1">
      <alignment horizontal="center" vertical="center" wrapText="1"/>
    </xf>
    <xf numFmtId="0" fontId="16" fillId="0" borderId="6" xfId="0" applyFont="1" applyBorder="1" applyAlignment="1">
      <alignment horizontal="center" vertical="center"/>
    </xf>
    <xf numFmtId="0" fontId="8" fillId="4" borderId="4" xfId="0" applyFont="1" applyFill="1" applyBorder="1" applyAlignment="1" applyProtection="1">
      <alignment horizontal="center" vertical="center"/>
      <protection locked="0" hidden="1"/>
    </xf>
    <xf numFmtId="0" fontId="2" fillId="0" borderId="0" xfId="0" applyFont="1" applyAlignment="1">
      <alignment horizontal="right"/>
    </xf>
    <xf numFmtId="167" fontId="3" fillId="0" borderId="0" xfId="0" applyNumberFormat="1" applyFont="1" applyAlignment="1" applyProtection="1">
      <alignment horizontal="center"/>
      <protection locked="0"/>
    </xf>
    <xf numFmtId="167" fontId="3" fillId="0" borderId="38" xfId="0" applyNumberFormat="1" applyFont="1" applyBorder="1" applyAlignment="1" applyProtection="1">
      <alignment horizontal="center"/>
      <protection locked="0"/>
    </xf>
    <xf numFmtId="167" fontId="8" fillId="0" borderId="0" xfId="0" applyNumberFormat="1" applyFont="1" applyAlignment="1">
      <alignment horizontal="center"/>
    </xf>
    <xf numFmtId="167" fontId="3" fillId="0" borderId="0" xfId="0" applyNumberFormat="1" applyFont="1" applyAlignment="1">
      <alignment horizontal="center"/>
    </xf>
    <xf numFmtId="167" fontId="3" fillId="0" borderId="39" xfId="0" applyNumberFormat="1" applyFont="1" applyBorder="1" applyAlignment="1" applyProtection="1">
      <alignment horizontal="center"/>
      <protection locked="0"/>
    </xf>
    <xf numFmtId="167" fontId="3" fillId="0" borderId="38" xfId="0" applyNumberFormat="1" applyFont="1" applyBorder="1" applyAlignment="1">
      <alignment horizontal="center"/>
    </xf>
    <xf numFmtId="0" fontId="12" fillId="0" borderId="40" xfId="1" applyNumberFormat="1" applyFont="1" applyBorder="1" applyAlignment="1">
      <alignment horizontal="center" vertical="center"/>
    </xf>
    <xf numFmtId="0" fontId="40" fillId="5" borderId="8" xfId="0" applyFont="1" applyFill="1" applyBorder="1" applyAlignment="1">
      <alignment horizontal="right" vertical="center" wrapText="1"/>
    </xf>
    <xf numFmtId="0" fontId="40" fillId="5" borderId="0" xfId="0" applyFont="1" applyFill="1" applyAlignment="1">
      <alignment horizontal="right" vertical="center" wrapText="1"/>
    </xf>
    <xf numFmtId="164" fontId="8" fillId="4" borderId="3" xfId="0" applyNumberFormat="1" applyFont="1" applyFill="1" applyBorder="1" applyAlignment="1" applyProtection="1">
      <alignment horizontal="center" vertical="center"/>
      <protection locked="0"/>
    </xf>
    <xf numFmtId="164" fontId="8" fillId="4" borderId="4" xfId="0" applyNumberFormat="1" applyFont="1" applyFill="1" applyBorder="1" applyAlignment="1" applyProtection="1">
      <alignment horizontal="center" vertical="center"/>
      <protection locked="0"/>
    </xf>
    <xf numFmtId="0" fontId="15" fillId="0" borderId="16"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79" fillId="0" borderId="2" xfId="0" applyFont="1" applyBorder="1" applyAlignment="1" applyProtection="1">
      <alignment horizontal="left" vertical="center" wrapText="1"/>
      <protection locked="0"/>
    </xf>
    <xf numFmtId="0" fontId="79" fillId="0" borderId="3" xfId="0" applyFont="1" applyBorder="1" applyAlignment="1" applyProtection="1">
      <alignment horizontal="left" vertical="center" wrapText="1"/>
      <protection locked="0"/>
    </xf>
    <xf numFmtId="0" fontId="79" fillId="0" borderId="4" xfId="0" applyFont="1" applyBorder="1" applyAlignment="1" applyProtection="1">
      <alignment horizontal="left" vertical="center" wrapText="1"/>
      <protection locked="0"/>
    </xf>
    <xf numFmtId="0" fontId="69" fillId="2" borderId="16" xfId="0" applyFont="1" applyFill="1" applyBorder="1" applyAlignment="1" applyProtection="1">
      <alignment horizontal="center" vertical="center" wrapText="1"/>
      <protection hidden="1"/>
    </xf>
    <xf numFmtId="0" fontId="67" fillId="2" borderId="17" xfId="0" applyFont="1" applyFill="1" applyBorder="1" applyAlignment="1" applyProtection="1">
      <alignment horizontal="center" vertical="center" wrapText="1"/>
      <protection hidden="1"/>
    </xf>
    <xf numFmtId="0" fontId="67" fillId="2" borderId="18" xfId="0" applyFont="1" applyFill="1" applyBorder="1" applyAlignment="1" applyProtection="1">
      <alignment horizontal="center" vertical="center" wrapText="1"/>
      <protection hidden="1"/>
    </xf>
    <xf numFmtId="0" fontId="15" fillId="0" borderId="16" xfId="0" applyFont="1" applyBorder="1" applyAlignment="1" applyProtection="1">
      <alignment horizontal="center" vertical="center" wrapText="1"/>
      <protection hidden="1"/>
    </xf>
    <xf numFmtId="0" fontId="15" fillId="0" borderId="17" xfId="0" applyFont="1" applyBorder="1" applyAlignment="1" applyProtection="1">
      <alignment horizontal="center" vertical="center" wrapText="1"/>
      <protection hidden="1"/>
    </xf>
    <xf numFmtId="0" fontId="15" fillId="0" borderId="18" xfId="0" applyFont="1" applyBorder="1" applyAlignment="1" applyProtection="1">
      <alignment horizontal="center" vertical="center" wrapText="1"/>
      <protection hidden="1"/>
    </xf>
    <xf numFmtId="0" fontId="79" fillId="0" borderId="5" xfId="0" applyFont="1" applyBorder="1" applyAlignment="1" applyProtection="1">
      <alignment horizontal="left" vertical="center" wrapText="1"/>
      <protection hidden="1"/>
    </xf>
    <xf numFmtId="0" fontId="79" fillId="0" borderId="6" xfId="0" applyFont="1" applyBorder="1" applyAlignment="1" applyProtection="1">
      <alignment horizontal="left" vertical="center" wrapText="1"/>
      <protection hidden="1"/>
    </xf>
    <xf numFmtId="0" fontId="79" fillId="0" borderId="7" xfId="0" applyFont="1" applyBorder="1" applyAlignment="1" applyProtection="1">
      <alignment horizontal="left" vertical="center" wrapText="1"/>
      <protection hidden="1"/>
    </xf>
    <xf numFmtId="0" fontId="22" fillId="0" borderId="35" xfId="0" applyFont="1" applyBorder="1" applyAlignment="1">
      <alignment horizontal="center" vertical="center"/>
    </xf>
    <xf numFmtId="0" fontId="8" fillId="0" borderId="32" xfId="0" applyFont="1" applyBorder="1" applyAlignment="1" applyProtection="1">
      <alignment horizontal="center" vertical="center"/>
      <protection locked="0"/>
    </xf>
    <xf numFmtId="0" fontId="3" fillId="0" borderId="0" xfId="0" applyFont="1" applyAlignment="1">
      <alignment horizontal="center" wrapText="1"/>
    </xf>
    <xf numFmtId="0" fontId="63" fillId="0" borderId="0" xfId="0" applyFont="1" applyAlignment="1">
      <alignment horizontal="left" vertical="center" wrapText="1"/>
    </xf>
    <xf numFmtId="0" fontId="49" fillId="0" borderId="0" xfId="0" applyFont="1" applyAlignment="1">
      <alignment horizontal="left" vertical="center" wrapText="1"/>
    </xf>
    <xf numFmtId="0" fontId="41" fillId="0" borderId="40" xfId="0" applyFont="1" applyBorder="1" applyAlignment="1">
      <alignment horizontal="center" vertical="center" wrapText="1"/>
    </xf>
    <xf numFmtId="0" fontId="40" fillId="5" borderId="22" xfId="0" applyFont="1" applyFill="1" applyBorder="1" applyAlignment="1">
      <alignment horizontal="center"/>
    </xf>
    <xf numFmtId="0" fontId="3" fillId="5" borderId="25" xfId="0" applyFont="1" applyFill="1" applyBorder="1" applyAlignment="1">
      <alignment horizontal="center" textRotation="90"/>
    </xf>
    <xf numFmtId="0" fontId="3" fillId="5" borderId="28" xfId="0" applyFont="1" applyFill="1" applyBorder="1" applyAlignment="1">
      <alignment horizontal="center" textRotation="90"/>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20" fillId="0" borderId="2" xfId="0" applyFont="1" applyBorder="1" applyAlignment="1">
      <alignment horizontal="center" vertical="center" wrapText="1"/>
    </xf>
    <xf numFmtId="0" fontId="20" fillId="0" borderId="4" xfId="0" applyFont="1" applyBorder="1" applyAlignment="1">
      <alignment horizontal="center" vertical="center" wrapText="1"/>
    </xf>
    <xf numFmtId="0" fontId="40" fillId="5" borderId="21" xfId="0" applyFont="1" applyFill="1" applyBorder="1" applyAlignment="1">
      <alignment horizontal="center" vertical="center" wrapText="1"/>
    </xf>
    <xf numFmtId="0" fontId="40" fillId="5" borderId="24" xfId="0" applyFont="1" applyFill="1" applyBorder="1" applyAlignment="1">
      <alignment horizontal="center" vertical="center" wrapText="1"/>
    </xf>
    <xf numFmtId="0" fontId="40" fillId="5" borderId="27" xfId="0" applyFont="1" applyFill="1" applyBorder="1" applyAlignment="1">
      <alignment horizontal="center" vertical="center" wrapText="1"/>
    </xf>
    <xf numFmtId="0" fontId="8" fillId="0" borderId="2" xfId="0" applyFont="1" applyBorder="1" applyAlignment="1">
      <alignment horizontal="right" vertical="center"/>
    </xf>
    <xf numFmtId="0" fontId="8" fillId="0" borderId="3" xfId="0" applyFont="1" applyBorder="1" applyAlignment="1">
      <alignment horizontal="right" vertical="center"/>
    </xf>
    <xf numFmtId="0" fontId="50" fillId="5" borderId="5" xfId="0" applyFont="1" applyFill="1" applyBorder="1" applyAlignment="1">
      <alignment horizontal="center" vertical="center"/>
    </xf>
    <xf numFmtId="0" fontId="50" fillId="5" borderId="6" xfId="0" applyFont="1" applyFill="1" applyBorder="1" applyAlignment="1">
      <alignment horizontal="center" vertical="center"/>
    </xf>
    <xf numFmtId="0" fontId="50" fillId="5" borderId="8" xfId="0" applyFont="1" applyFill="1" applyBorder="1" applyAlignment="1">
      <alignment horizontal="center" vertical="center"/>
    </xf>
    <xf numFmtId="0" fontId="50" fillId="5" borderId="0" xfId="0" applyFont="1" applyFill="1" applyAlignment="1">
      <alignment horizontal="center" vertical="center"/>
    </xf>
    <xf numFmtId="0" fontId="50" fillId="5" borderId="10" xfId="0" applyFont="1" applyFill="1" applyBorder="1" applyAlignment="1">
      <alignment horizontal="center" vertical="center"/>
    </xf>
    <xf numFmtId="0" fontId="50" fillId="5" borderId="11" xfId="0" applyFont="1" applyFill="1" applyBorder="1" applyAlignment="1">
      <alignment horizontal="center" vertical="center"/>
    </xf>
    <xf numFmtId="0" fontId="67" fillId="2" borderId="16" xfId="0" applyFont="1" applyFill="1" applyBorder="1" applyAlignment="1" applyProtection="1">
      <alignment horizontal="center" vertical="center" wrapText="1"/>
      <protection hidden="1"/>
    </xf>
    <xf numFmtId="0" fontId="40" fillId="5" borderId="6" xfId="0" applyFont="1" applyFill="1" applyBorder="1" applyAlignment="1">
      <alignment horizontal="center" vertical="center"/>
    </xf>
    <xf numFmtId="0" fontId="40" fillId="5" borderId="0" xfId="0" applyFont="1" applyFill="1" applyAlignment="1">
      <alignment horizontal="center" vertical="center"/>
    </xf>
    <xf numFmtId="0" fontId="40" fillId="5" borderId="23" xfId="0" applyFont="1" applyFill="1" applyBorder="1" applyAlignment="1">
      <alignment horizontal="center"/>
    </xf>
    <xf numFmtId="0" fontId="8" fillId="5" borderId="25" xfId="0" applyFont="1" applyFill="1" applyBorder="1" applyAlignment="1">
      <alignment horizontal="center" vertical="center"/>
    </xf>
    <xf numFmtId="0" fontId="8" fillId="5" borderId="28" xfId="0" applyFont="1" applyFill="1" applyBorder="1" applyAlignment="1">
      <alignment horizontal="center" vertical="center"/>
    </xf>
    <xf numFmtId="0" fontId="12" fillId="4" borderId="3"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center"/>
      <protection locked="0"/>
    </xf>
    <xf numFmtId="0" fontId="79" fillId="0" borderId="5" xfId="0" applyFont="1" applyBorder="1" applyAlignment="1" applyProtection="1">
      <alignment horizontal="left" vertical="center" wrapText="1"/>
      <protection locked="0"/>
    </xf>
    <xf numFmtId="0" fontId="79" fillId="0" borderId="6" xfId="0" applyFont="1" applyBorder="1" applyAlignment="1" applyProtection="1">
      <alignment horizontal="left" vertical="center" wrapText="1"/>
      <protection locked="0"/>
    </xf>
    <xf numFmtId="0" fontId="79" fillId="0" borderId="7" xfId="0" applyFont="1" applyBorder="1" applyAlignment="1" applyProtection="1">
      <alignment horizontal="left" vertical="center" wrapText="1"/>
      <protection locked="0"/>
    </xf>
    <xf numFmtId="0" fontId="79" fillId="0" borderId="10" xfId="0" applyFont="1" applyBorder="1" applyAlignment="1" applyProtection="1">
      <alignment horizontal="left" vertical="center" wrapText="1"/>
      <protection locked="0"/>
    </xf>
    <xf numFmtId="0" fontId="79" fillId="0" borderId="11" xfId="0" applyFont="1" applyBorder="1" applyAlignment="1" applyProtection="1">
      <alignment horizontal="left" vertical="center" wrapText="1"/>
      <protection locked="0"/>
    </xf>
    <xf numFmtId="0" fontId="79" fillId="0" borderId="12" xfId="0" applyFont="1" applyBorder="1" applyAlignment="1" applyProtection="1">
      <alignment horizontal="left" vertical="center" wrapText="1"/>
      <protection locked="0"/>
    </xf>
    <xf numFmtId="0" fontId="79" fillId="0" borderId="8" xfId="0" applyFont="1" applyBorder="1" applyAlignment="1" applyProtection="1">
      <alignment horizontal="left" vertical="center" wrapText="1"/>
      <protection hidden="1"/>
    </xf>
    <xf numFmtId="0" fontId="79" fillId="0" borderId="0" xfId="0" applyFont="1" applyAlignment="1" applyProtection="1">
      <alignment horizontal="left" vertical="center" wrapText="1"/>
      <protection hidden="1"/>
    </xf>
    <xf numFmtId="0" fontId="79" fillId="0" borderId="9" xfId="0" applyFont="1" applyBorder="1" applyAlignment="1" applyProtection="1">
      <alignment horizontal="left" vertical="center" wrapText="1"/>
      <protection hidden="1"/>
    </xf>
    <xf numFmtId="0" fontId="79" fillId="0" borderId="10" xfId="0" applyFont="1" applyBorder="1" applyAlignment="1" applyProtection="1">
      <alignment horizontal="left" vertical="center" wrapText="1"/>
      <protection hidden="1"/>
    </xf>
    <xf numFmtId="0" fontId="79" fillId="0" borderId="11" xfId="0" applyFont="1" applyBorder="1" applyAlignment="1" applyProtection="1">
      <alignment horizontal="left" vertical="center" wrapText="1"/>
      <protection hidden="1"/>
    </xf>
    <xf numFmtId="0" fontId="79" fillId="0" borderId="12" xfId="0" applyFont="1" applyBorder="1" applyAlignment="1" applyProtection="1">
      <alignment horizontal="left" vertical="center" wrapText="1"/>
      <protection hidden="1"/>
    </xf>
    <xf numFmtId="0" fontId="40" fillId="5" borderId="5" xfId="0" applyFont="1" applyFill="1" applyBorder="1" applyAlignment="1">
      <alignment horizontal="center" vertical="center" wrapText="1"/>
    </xf>
    <xf numFmtId="0" fontId="40" fillId="5" borderId="6" xfId="0" applyFont="1" applyFill="1" applyBorder="1" applyAlignment="1">
      <alignment horizontal="center" vertical="center" wrapText="1"/>
    </xf>
    <xf numFmtId="0" fontId="40" fillId="5" borderId="8" xfId="0" applyFont="1" applyFill="1" applyBorder="1" applyAlignment="1">
      <alignment horizontal="center" vertical="center" wrapText="1"/>
    </xf>
    <xf numFmtId="0" fontId="40" fillId="5" borderId="0" xfId="0" applyFont="1" applyFill="1" applyAlignment="1">
      <alignment horizontal="center" vertical="center" wrapText="1"/>
    </xf>
    <xf numFmtId="0" fontId="40" fillId="5" borderId="10" xfId="0" applyFont="1" applyFill="1" applyBorder="1" applyAlignment="1">
      <alignment horizontal="center" vertical="center" wrapText="1"/>
    </xf>
    <xf numFmtId="0" fontId="40" fillId="5" borderId="11" xfId="0" applyFont="1" applyFill="1" applyBorder="1" applyAlignment="1">
      <alignment horizontal="center" vertical="center" wrapText="1"/>
    </xf>
    <xf numFmtId="0" fontId="19" fillId="0" borderId="2" xfId="0" applyFont="1" applyBorder="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19" fillId="0" borderId="7"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0" fontId="19" fillId="0" borderId="12" xfId="0" applyFont="1" applyBorder="1" applyAlignment="1" applyProtection="1">
      <alignment horizontal="left" vertical="center" wrapText="1"/>
      <protection locked="0"/>
    </xf>
    <xf numFmtId="0" fontId="19" fillId="0" borderId="5" xfId="0" applyFont="1" applyBorder="1" applyAlignment="1" applyProtection="1">
      <alignment horizontal="left" vertical="center" wrapText="1"/>
      <protection hidden="1"/>
    </xf>
    <xf numFmtId="0" fontId="19" fillId="0" borderId="6" xfId="0" applyFont="1" applyBorder="1" applyAlignment="1" applyProtection="1">
      <alignment horizontal="left" vertical="center" wrapText="1"/>
      <protection hidden="1"/>
    </xf>
    <xf numFmtId="0" fontId="19" fillId="0" borderId="7" xfId="0" applyFont="1" applyBorder="1" applyAlignment="1" applyProtection="1">
      <alignment horizontal="left" vertical="center" wrapText="1"/>
      <protection hidden="1"/>
    </xf>
    <xf numFmtId="0" fontId="19" fillId="0" borderId="8" xfId="0" applyFont="1" applyBorder="1" applyAlignment="1" applyProtection="1">
      <alignment horizontal="left" vertical="center" wrapText="1"/>
      <protection hidden="1"/>
    </xf>
    <xf numFmtId="0" fontId="19" fillId="0" borderId="0" xfId="0" applyFont="1" applyAlignment="1" applyProtection="1">
      <alignment horizontal="left" vertical="center" wrapText="1"/>
      <protection hidden="1"/>
    </xf>
    <xf numFmtId="0" fontId="19" fillId="0" borderId="9" xfId="0" applyFont="1" applyBorder="1" applyAlignment="1" applyProtection="1">
      <alignment horizontal="left" vertical="center" wrapText="1"/>
      <protection hidden="1"/>
    </xf>
    <xf numFmtId="0" fontId="19" fillId="0" borderId="10" xfId="0" applyFont="1" applyBorder="1" applyAlignment="1" applyProtection="1">
      <alignment horizontal="left" vertical="center" wrapText="1"/>
      <protection hidden="1"/>
    </xf>
    <xf numFmtId="0" fontId="19" fillId="0" borderId="11" xfId="0" applyFont="1" applyBorder="1" applyAlignment="1" applyProtection="1">
      <alignment horizontal="left" vertical="center" wrapText="1"/>
      <protection hidden="1"/>
    </xf>
    <xf numFmtId="0" fontId="19" fillId="0" borderId="12" xfId="0" applyFont="1" applyBorder="1" applyAlignment="1" applyProtection="1">
      <alignment horizontal="left" vertical="center" wrapText="1"/>
      <protection hidden="1"/>
    </xf>
    <xf numFmtId="0" fontId="26" fillId="5" borderId="6" xfId="0" applyFont="1" applyFill="1" applyBorder="1" applyAlignment="1" applyProtection="1">
      <alignment horizontal="center" vertical="center"/>
      <protection hidden="1"/>
    </xf>
    <xf numFmtId="0" fontId="26" fillId="5" borderId="0" xfId="0" applyFont="1" applyFill="1" applyAlignment="1" applyProtection="1">
      <alignment horizontal="center" vertical="center"/>
      <protection hidden="1"/>
    </xf>
    <xf numFmtId="0" fontId="8" fillId="0" borderId="2" xfId="0" applyFont="1" applyBorder="1" applyAlignment="1" applyProtection="1">
      <alignment horizontal="right" vertical="center"/>
      <protection hidden="1"/>
    </xf>
    <xf numFmtId="0" fontId="8" fillId="0" borderId="3" xfId="0" applyFont="1" applyBorder="1" applyAlignment="1" applyProtection="1">
      <alignment horizontal="right" vertical="center"/>
      <protection hidden="1"/>
    </xf>
    <xf numFmtId="0" fontId="12" fillId="4" borderId="3"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164" fontId="8" fillId="4" borderId="3" xfId="0" applyNumberFormat="1" applyFont="1" applyFill="1" applyBorder="1" applyAlignment="1" applyProtection="1">
      <alignment horizontal="center" vertical="center"/>
      <protection hidden="1"/>
    </xf>
    <xf numFmtId="164" fontId="8" fillId="4" borderId="4" xfId="0" applyNumberFormat="1" applyFont="1" applyFill="1" applyBorder="1" applyAlignment="1" applyProtection="1">
      <alignment horizontal="center" vertical="center"/>
      <protection hidden="1"/>
    </xf>
    <xf numFmtId="0" fontId="40" fillId="5" borderId="5" xfId="0" applyFont="1" applyFill="1" applyBorder="1" applyAlignment="1">
      <alignment horizontal="center" vertical="center"/>
    </xf>
    <xf numFmtId="0" fontId="40" fillId="5" borderId="8" xfId="0" applyFont="1" applyFill="1" applyBorder="1" applyAlignment="1">
      <alignment horizontal="center" vertical="center"/>
    </xf>
    <xf numFmtId="0" fontId="40" fillId="5" borderId="10" xfId="0" applyFont="1" applyFill="1" applyBorder="1" applyAlignment="1">
      <alignment horizontal="center" vertical="center"/>
    </xf>
    <xf numFmtId="0" fontId="40" fillId="5" borderId="11" xfId="0" applyFont="1" applyFill="1" applyBorder="1" applyAlignment="1">
      <alignment horizontal="center" vertical="center"/>
    </xf>
    <xf numFmtId="0" fontId="43" fillId="5" borderId="21" xfId="0" applyFont="1" applyFill="1" applyBorder="1" applyAlignment="1">
      <alignment horizontal="center" vertical="center" wrapText="1"/>
    </xf>
    <xf numFmtId="0" fontId="40" fillId="5" borderId="16" xfId="0" applyFont="1" applyFill="1" applyBorder="1" applyAlignment="1" applyProtection="1">
      <alignment horizontal="center" vertical="center" wrapText="1"/>
      <protection hidden="1"/>
    </xf>
    <xf numFmtId="0" fontId="40" fillId="5" borderId="17" xfId="0" applyFont="1" applyFill="1" applyBorder="1" applyAlignment="1" applyProtection="1">
      <alignment horizontal="center" vertical="center" wrapText="1"/>
      <protection hidden="1"/>
    </xf>
    <xf numFmtId="0" fontId="40" fillId="5" borderId="18" xfId="0" applyFont="1" applyFill="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19" fillId="0" borderId="3" xfId="0" applyFont="1" applyBorder="1" applyAlignment="1" applyProtection="1">
      <alignment horizontal="center" vertical="center" wrapText="1"/>
      <protection hidden="1"/>
    </xf>
    <xf numFmtId="0" fontId="19" fillId="0" borderId="4" xfId="0" applyFont="1" applyBorder="1" applyAlignment="1" applyProtection="1">
      <alignment horizontal="center" vertical="center" wrapText="1"/>
      <protection hidden="1"/>
    </xf>
    <xf numFmtId="0" fontId="20" fillId="0" borderId="2" xfId="0" applyFont="1" applyBorder="1" applyAlignment="1" applyProtection="1">
      <alignment horizontal="center" vertical="center" wrapText="1"/>
      <protection hidden="1"/>
    </xf>
    <xf numFmtId="0" fontId="20" fillId="0" borderId="4" xfId="0" applyFont="1" applyBorder="1" applyAlignment="1" applyProtection="1">
      <alignment horizontal="center" vertical="center" wrapText="1"/>
      <protection hidden="1"/>
    </xf>
    <xf numFmtId="0" fontId="40" fillId="5" borderId="16" xfId="0" applyFont="1" applyFill="1" applyBorder="1" applyAlignment="1">
      <alignment horizontal="center" vertical="center" wrapText="1"/>
    </xf>
    <xf numFmtId="0" fontId="40" fillId="5" borderId="17" xfId="0" applyFont="1" applyFill="1" applyBorder="1" applyAlignment="1">
      <alignment horizontal="center" vertical="center" wrapText="1"/>
    </xf>
    <xf numFmtId="0" fontId="40" fillId="5" borderId="18" xfId="0" applyFont="1" applyFill="1" applyBorder="1" applyAlignment="1">
      <alignment horizontal="center" vertical="center" wrapText="1"/>
    </xf>
    <xf numFmtId="0" fontId="30" fillId="0" borderId="2" xfId="0" applyFont="1" applyBorder="1" applyAlignment="1" applyProtection="1">
      <alignment horizontal="center" vertical="center" wrapText="1"/>
      <protection hidden="1"/>
    </xf>
    <xf numFmtId="0" fontId="30" fillId="0" borderId="3" xfId="0" applyFont="1" applyBorder="1" applyAlignment="1" applyProtection="1">
      <alignment horizontal="center" vertical="center" wrapText="1"/>
      <protection hidden="1"/>
    </xf>
    <xf numFmtId="0" fontId="30" fillId="0" borderId="4" xfId="0" applyFont="1" applyBorder="1" applyAlignment="1" applyProtection="1">
      <alignment horizontal="center" vertical="center" wrapText="1"/>
      <protection hidden="1"/>
    </xf>
    <xf numFmtId="0" fontId="24" fillId="5" borderId="8" xfId="0" applyFont="1" applyFill="1" applyBorder="1" applyAlignment="1" applyProtection="1">
      <alignment horizontal="right" vertical="center" wrapText="1"/>
      <protection hidden="1"/>
    </xf>
    <xf numFmtId="0" fontId="24" fillId="5" borderId="0" xfId="0" applyFont="1" applyFill="1" applyAlignment="1" applyProtection="1">
      <alignment horizontal="right" vertical="center" wrapText="1"/>
      <protection hidden="1"/>
    </xf>
    <xf numFmtId="0" fontId="3" fillId="0" borderId="30" xfId="0" applyFont="1" applyBorder="1" applyAlignment="1" applyProtection="1">
      <alignment horizontal="center" vertical="center"/>
      <protection hidden="1"/>
    </xf>
    <xf numFmtId="0" fontId="3" fillId="0" borderId="20" xfId="0" applyFont="1" applyBorder="1" applyAlignment="1" applyProtection="1">
      <alignment horizontal="center" vertical="center"/>
      <protection hidden="1"/>
    </xf>
    <xf numFmtId="0" fontId="15" fillId="0" borderId="34" xfId="0" applyFont="1" applyBorder="1" applyAlignment="1" applyProtection="1">
      <alignment horizontal="center" wrapText="1"/>
      <protection hidden="1"/>
    </xf>
    <xf numFmtId="0" fontId="15" fillId="0" borderId="35" xfId="0" applyFont="1" applyBorder="1" applyAlignment="1" applyProtection="1">
      <alignment horizontal="center" wrapText="1"/>
      <protection hidden="1"/>
    </xf>
    <xf numFmtId="0" fontId="15" fillId="0" borderId="36" xfId="0" applyFont="1" applyBorder="1" applyAlignment="1" applyProtection="1">
      <alignment horizontal="center" wrapText="1"/>
      <protection hidden="1"/>
    </xf>
    <xf numFmtId="0" fontId="16" fillId="0" borderId="13" xfId="0" applyFont="1" applyBorder="1" applyAlignment="1" applyProtection="1">
      <alignment horizontal="center" vertical="center"/>
      <protection hidden="1"/>
    </xf>
    <xf numFmtId="0" fontId="16" fillId="0" borderId="14" xfId="0" applyFont="1" applyBorder="1" applyAlignment="1" applyProtection="1">
      <alignment horizontal="center" vertical="center"/>
      <protection hidden="1"/>
    </xf>
    <xf numFmtId="0" fontId="16" fillId="4" borderId="13" xfId="1" applyNumberFormat="1" applyFont="1" applyFill="1" applyBorder="1" applyAlignment="1" applyProtection="1">
      <alignment horizontal="center" vertical="center"/>
      <protection hidden="1"/>
    </xf>
    <xf numFmtId="0" fontId="16" fillId="4" borderId="14" xfId="1" applyNumberFormat="1" applyFont="1" applyFill="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8" fillId="0" borderId="14" xfId="0" applyFont="1" applyBorder="1" applyAlignment="1" applyProtection="1">
      <alignment horizontal="center" vertical="center"/>
      <protection hidden="1"/>
    </xf>
    <xf numFmtId="0" fontId="19" fillId="0" borderId="5" xfId="0" applyFont="1" applyBorder="1" applyAlignment="1" applyProtection="1">
      <alignment horizontal="center" vertical="center" wrapText="1"/>
      <protection hidden="1"/>
    </xf>
    <xf numFmtId="0" fontId="19" fillId="0" borderId="6" xfId="0" applyFont="1" applyBorder="1" applyAlignment="1" applyProtection="1">
      <alignment horizontal="center" vertical="center" wrapText="1"/>
      <protection hidden="1"/>
    </xf>
    <xf numFmtId="0" fontId="19" fillId="0" borderId="7" xfId="0" applyFont="1" applyBorder="1" applyAlignment="1" applyProtection="1">
      <alignment horizontal="center" vertical="center" wrapText="1"/>
      <protection hidden="1"/>
    </xf>
    <xf numFmtId="0" fontId="19" fillId="0" borderId="10" xfId="0" applyFont="1" applyBorder="1" applyAlignment="1" applyProtection="1">
      <alignment horizontal="center" vertical="center" wrapText="1"/>
      <protection hidden="1"/>
    </xf>
    <xf numFmtId="0" fontId="19" fillId="0" borderId="11" xfId="0" applyFont="1" applyBorder="1" applyAlignment="1" applyProtection="1">
      <alignment horizontal="center" vertical="center" wrapText="1"/>
      <protection hidden="1"/>
    </xf>
    <xf numFmtId="0" fontId="19" fillId="0" borderId="12" xfId="0" applyFont="1" applyBorder="1" applyAlignment="1" applyProtection="1">
      <alignment horizontal="center" vertical="center" wrapText="1"/>
      <protection hidden="1"/>
    </xf>
    <xf numFmtId="0" fontId="15" fillId="0" borderId="32" xfId="0" applyFont="1" applyBorder="1" applyAlignment="1" applyProtection="1">
      <alignment horizontal="left" vertical="center" wrapText="1"/>
      <protection hidden="1"/>
    </xf>
    <xf numFmtId="0" fontId="15" fillId="0" borderId="33" xfId="0" applyFont="1" applyBorder="1" applyAlignment="1" applyProtection="1">
      <alignment horizontal="left" vertical="center" wrapText="1"/>
      <protection hidden="1"/>
    </xf>
    <xf numFmtId="0" fontId="23" fillId="0" borderId="0" xfId="0" applyFont="1" applyAlignment="1" applyProtection="1">
      <alignment horizontal="center" vertical="center" wrapText="1"/>
      <protection hidden="1"/>
    </xf>
    <xf numFmtId="0" fontId="8" fillId="0" borderId="32" xfId="0" applyFont="1" applyBorder="1" applyAlignment="1" applyProtection="1">
      <alignment horizontal="center" vertical="center"/>
      <protection hidden="1"/>
    </xf>
    <xf numFmtId="0" fontId="22" fillId="0" borderId="35" xfId="0" applyFont="1" applyBorder="1" applyAlignment="1" applyProtection="1">
      <alignment horizontal="center" vertical="center"/>
      <protection hidden="1"/>
    </xf>
    <xf numFmtId="0" fontId="45" fillId="0" borderId="0" xfId="0" applyFont="1" applyAlignment="1">
      <alignment horizontal="left" wrapText="1"/>
    </xf>
  </cellXfs>
  <cellStyles count="3">
    <cellStyle name="Hyperlink" xfId="2" builtinId="8"/>
    <cellStyle name="Normal" xfId="0" builtinId="0"/>
    <cellStyle name="Percent" xfId="1" builtinId="5"/>
  </cellStyles>
  <dxfs count="210">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b/>
        <i val="0"/>
        <color theme="0" tint="-4.9989318521683403E-2"/>
      </font>
      <fill>
        <patternFill>
          <bgColor rgb="FF006100"/>
        </patternFill>
      </fill>
    </dxf>
    <dxf>
      <font>
        <b/>
        <i val="0"/>
      </font>
      <fill>
        <patternFill>
          <fgColor rgb="FFCD7F32"/>
          <bgColor rgb="FFCD7F32"/>
        </patternFill>
      </fill>
    </dxf>
    <dxf>
      <font>
        <b/>
        <i val="0"/>
      </font>
      <fill>
        <patternFill>
          <fgColor rgb="FFC0C0C0"/>
          <bgColor rgb="FFC0C0C0"/>
        </patternFill>
      </fill>
    </dxf>
    <dxf>
      <font>
        <b/>
        <i val="0"/>
      </font>
      <fill>
        <patternFill>
          <fgColor rgb="FFDAA520"/>
          <bgColor rgb="FFFFC000"/>
        </patternFill>
      </fill>
    </dxf>
    <dxf>
      <font>
        <b/>
        <i val="0"/>
      </font>
      <fill>
        <patternFill>
          <bgColor rgb="FFCD7F32"/>
        </patternFill>
      </fill>
    </dxf>
    <dxf>
      <font>
        <b/>
        <i val="0"/>
        <color auto="1"/>
      </font>
      <fill>
        <patternFill>
          <bgColor rgb="FFFFC000"/>
        </patternFill>
      </fill>
    </dxf>
    <dxf>
      <fill>
        <patternFill>
          <bgColor theme="0"/>
        </patternFill>
      </fill>
    </dxf>
    <dxf>
      <font>
        <b/>
        <i val="0"/>
        <color auto="1"/>
      </font>
      <fill>
        <patternFill patternType="solid">
          <fgColor rgb="FFCD9D32"/>
          <bgColor rgb="FFC0C0C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b/>
        <i val="0"/>
        <color theme="0" tint="-4.9989318521683403E-2"/>
      </font>
      <fill>
        <patternFill>
          <bgColor rgb="FF006100"/>
        </patternFill>
      </fill>
    </dxf>
    <dxf>
      <font>
        <b/>
        <i val="0"/>
      </font>
      <fill>
        <patternFill>
          <fgColor rgb="FFCD7F32"/>
          <bgColor rgb="FFCD7F32"/>
        </patternFill>
      </fill>
    </dxf>
    <dxf>
      <font>
        <b/>
        <i val="0"/>
      </font>
      <fill>
        <patternFill>
          <fgColor rgb="FFC0C0C0"/>
          <bgColor rgb="FFC0C0C0"/>
        </patternFill>
      </fill>
    </dxf>
    <dxf>
      <font>
        <b/>
        <i val="0"/>
      </font>
      <fill>
        <patternFill>
          <fgColor rgb="FFDAA520"/>
          <bgColor rgb="FFFFC000"/>
        </patternFill>
      </fill>
    </dxf>
    <dxf>
      <font>
        <b/>
        <i val="0"/>
      </font>
      <fill>
        <patternFill>
          <bgColor rgb="FFCD7F32"/>
        </patternFill>
      </fill>
    </dxf>
    <dxf>
      <font>
        <b/>
        <i val="0"/>
        <color auto="1"/>
      </font>
      <fill>
        <patternFill>
          <bgColor rgb="FFFFC000"/>
        </patternFill>
      </fill>
    </dxf>
    <dxf>
      <fill>
        <patternFill>
          <bgColor theme="0"/>
        </patternFill>
      </fill>
    </dxf>
    <dxf>
      <font>
        <b/>
        <i val="0"/>
        <color auto="1"/>
      </font>
      <fill>
        <patternFill patternType="solid">
          <fgColor rgb="FFCD9D32"/>
          <bgColor rgb="FFC0C0C0"/>
        </patternFill>
      </fill>
    </dxf>
    <dxf>
      <font>
        <color theme="0"/>
      </font>
    </dxf>
    <dxf>
      <font>
        <color theme="0"/>
      </font>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b/>
        <i val="0"/>
      </font>
      <fill>
        <patternFill>
          <fgColor rgb="FFDAA520"/>
          <bgColor rgb="FFFFC000"/>
        </patternFill>
      </fill>
    </dxf>
    <dxf>
      <font>
        <b/>
        <i val="0"/>
      </font>
      <fill>
        <patternFill>
          <fgColor rgb="FFC0C0C0"/>
          <bgColor rgb="FFC0C0C0"/>
        </patternFill>
      </fill>
    </dxf>
    <dxf>
      <font>
        <b/>
        <i val="0"/>
      </font>
      <fill>
        <patternFill>
          <fgColor rgb="FFCD7F32"/>
          <bgColor rgb="FFCD7F32"/>
        </patternFill>
      </fill>
    </dxf>
    <dxf>
      <font>
        <b/>
        <i val="0"/>
        <color theme="0" tint="-4.9989318521683403E-2"/>
      </font>
      <fill>
        <patternFill>
          <bgColor rgb="FF006100"/>
        </patternFill>
      </fill>
    </dxf>
    <dxf>
      <font>
        <b/>
        <i val="0"/>
      </font>
      <fill>
        <patternFill>
          <bgColor rgb="FFCD7F32"/>
        </patternFill>
      </fill>
    </dxf>
    <dxf>
      <font>
        <b/>
        <i val="0"/>
        <color auto="1"/>
      </font>
      <fill>
        <patternFill>
          <bgColor rgb="FFFFC000"/>
        </patternFill>
      </fill>
    </dxf>
    <dxf>
      <fill>
        <patternFill>
          <bgColor theme="0"/>
        </patternFill>
      </fill>
    </dxf>
    <dxf>
      <font>
        <b/>
        <i val="0"/>
        <color auto="1"/>
      </font>
      <fill>
        <patternFill patternType="solid">
          <fgColor rgb="FFCD9D32"/>
          <bgColor rgb="FFC0C0C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C00000"/>
        </patternFill>
      </fill>
    </dxf>
    <dxf>
      <font>
        <color theme="0" tint="-4.9989318521683403E-2"/>
      </font>
      <fill>
        <patternFill>
          <bgColor rgb="FF006100"/>
        </patternFill>
      </fill>
    </dxf>
    <dxf>
      <font>
        <color theme="0" tint="-4.9989318521683403E-2"/>
      </font>
      <fill>
        <patternFill>
          <bgColor rgb="FFC00000"/>
        </patternFill>
      </fill>
    </dxf>
    <dxf>
      <font>
        <color theme="0" tint="-4.9989318521683403E-2"/>
      </font>
      <fill>
        <patternFill>
          <bgColor rgb="FF006100"/>
        </patternFill>
      </fill>
    </dxf>
    <dxf>
      <font>
        <b/>
        <i val="0"/>
      </font>
      <fill>
        <patternFill>
          <fgColor rgb="FFDAA520"/>
          <bgColor rgb="FFFFC000"/>
        </patternFill>
      </fill>
    </dxf>
    <dxf>
      <font>
        <b/>
        <i val="0"/>
        <color theme="0" tint="-4.9989318521683403E-2"/>
      </font>
      <fill>
        <patternFill>
          <bgColor rgb="FF006100"/>
        </patternFill>
      </fill>
    </dxf>
    <dxf>
      <font>
        <b/>
        <i val="0"/>
      </font>
      <fill>
        <patternFill>
          <fgColor rgb="FFCD7F32"/>
          <bgColor rgb="FFCD7F32"/>
        </patternFill>
      </fill>
    </dxf>
    <dxf>
      <font>
        <b/>
        <i val="0"/>
      </font>
      <fill>
        <patternFill>
          <fgColor rgb="FFC0C0C0"/>
          <bgColor rgb="FFC0C0C0"/>
        </patternFill>
      </fill>
    </dxf>
    <dxf>
      <font>
        <b/>
        <i val="0"/>
        <color auto="1"/>
      </font>
      <fill>
        <patternFill>
          <bgColor rgb="FFFFC000"/>
        </patternFill>
      </fill>
    </dxf>
    <dxf>
      <fill>
        <patternFill>
          <bgColor theme="0"/>
        </patternFill>
      </fill>
    </dxf>
    <dxf>
      <font>
        <b/>
        <i val="0"/>
        <color auto="1"/>
      </font>
      <fill>
        <patternFill patternType="solid">
          <fgColor rgb="FFCD9D32"/>
          <bgColor rgb="FFC0C0C0"/>
        </patternFill>
      </fill>
    </dxf>
    <dxf>
      <font>
        <b/>
        <i val="0"/>
      </font>
      <fill>
        <patternFill>
          <bgColor rgb="FFCD7F32"/>
        </patternFill>
      </fill>
    </dxf>
  </dxfs>
  <tableStyles count="0" defaultTableStyle="TableStyleMedium2" defaultPivotStyle="PivotStyleLight16"/>
  <colors>
    <mruColors>
      <color rgb="FF006100"/>
      <color rgb="FF548235"/>
      <color rgb="FFCD7F32"/>
      <color rgb="FFC0C0C0"/>
      <color rgb="FFFFC000"/>
      <color rgb="FFC6EFCE"/>
      <color rgb="FFFFD700"/>
      <color rgb="FFCD9D32"/>
      <color rgb="FFDAA5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3343275</xdr:colOff>
      <xdr:row>3</xdr:row>
      <xdr:rowOff>57150</xdr:rowOff>
    </xdr:from>
    <xdr:to>
      <xdr:col>1</xdr:col>
      <xdr:colOff>5626227</xdr:colOff>
      <xdr:row>3</xdr:row>
      <xdr:rowOff>643965</xdr:rowOff>
    </xdr:to>
    <xdr:pic>
      <xdr:nvPicPr>
        <xdr:cNvPr id="5" name="Picture 11">
          <a:extLst>
            <a:ext uri="{FF2B5EF4-FFF2-40B4-BE49-F238E27FC236}">
              <a16:creationId xmlns:a16="http://schemas.microsoft.com/office/drawing/2014/main" id="{A6B46246-7241-4016-8204-F1D8AEE5BEF1}"/>
            </a:ext>
          </a:extLst>
        </xdr:cNvPr>
        <xdr:cNvPicPr>
          <a:picLocks noChangeAspect="1" noChangeArrowheads="1"/>
        </xdr:cNvPicPr>
      </xdr:nvPicPr>
      <xdr:blipFill>
        <a:blip xmlns:r="http://schemas.openxmlformats.org/officeDocument/2006/relationships" r:embed="rId1" cstate="print"/>
        <a:srcRect b="34834"/>
        <a:stretch>
          <a:fillRect/>
        </a:stretch>
      </xdr:blipFill>
      <xdr:spPr bwMode="auto">
        <a:xfrm>
          <a:off x="3952875" y="4762500"/>
          <a:ext cx="2282952" cy="586815"/>
        </a:xfrm>
        <a:prstGeom prst="rect">
          <a:avLst/>
        </a:prstGeom>
        <a:noFill/>
        <a:ln w="9525">
          <a:noFill/>
          <a:miter lim="800000"/>
          <a:headEnd/>
          <a:tailEnd/>
        </a:ln>
      </xdr:spPr>
    </xdr:pic>
    <xdr:clientData/>
  </xdr:twoCellAnchor>
  <xdr:twoCellAnchor editAs="oneCell">
    <xdr:from>
      <xdr:col>1</xdr:col>
      <xdr:colOff>1790700</xdr:colOff>
      <xdr:row>0</xdr:row>
      <xdr:rowOff>314325</xdr:rowOff>
    </xdr:from>
    <xdr:to>
      <xdr:col>1</xdr:col>
      <xdr:colOff>3950700</xdr:colOff>
      <xdr:row>0</xdr:row>
      <xdr:rowOff>2474325</xdr:rowOff>
    </xdr:to>
    <xdr:pic>
      <xdr:nvPicPr>
        <xdr:cNvPr id="6" name="Picture 5" descr="A picture containing outdoor object, pinwheel, envelope&#10;&#10;Description automatically generated">
          <a:extLst>
            <a:ext uri="{FF2B5EF4-FFF2-40B4-BE49-F238E27FC236}">
              <a16:creationId xmlns:a16="http://schemas.microsoft.com/office/drawing/2014/main" id="{DAA3C483-5BD4-4044-9A77-D48A75940D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33171" y="314325"/>
          <a:ext cx="2160000" cy="216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212911</xdr:colOff>
      <xdr:row>0</xdr:row>
      <xdr:rowOff>0</xdr:rowOff>
    </xdr:from>
    <xdr:to>
      <xdr:col>1</xdr:col>
      <xdr:colOff>2249334</xdr:colOff>
      <xdr:row>1</xdr:row>
      <xdr:rowOff>82550</xdr:rowOff>
    </xdr:to>
    <xdr:pic>
      <xdr:nvPicPr>
        <xdr:cNvPr id="11" name="Picture 11">
          <a:extLst>
            <a:ext uri="{FF2B5EF4-FFF2-40B4-BE49-F238E27FC236}">
              <a16:creationId xmlns:a16="http://schemas.microsoft.com/office/drawing/2014/main" id="{F50891BA-4FD7-4155-838F-2273D6E1BC03}"/>
            </a:ext>
          </a:extLst>
        </xdr:cNvPr>
        <xdr:cNvPicPr>
          <a:picLocks noChangeAspect="1" noChangeArrowheads="1"/>
        </xdr:cNvPicPr>
      </xdr:nvPicPr>
      <xdr:blipFill>
        <a:blip xmlns:r="http://schemas.openxmlformats.org/officeDocument/2006/relationships" r:embed="rId1" cstate="print"/>
        <a:srcRect b="34834"/>
        <a:stretch>
          <a:fillRect/>
        </a:stretch>
      </xdr:blipFill>
      <xdr:spPr bwMode="auto">
        <a:xfrm>
          <a:off x="212911" y="0"/>
          <a:ext cx="2284073" cy="587375"/>
        </a:xfrm>
        <a:prstGeom prst="rect">
          <a:avLst/>
        </a:prstGeom>
        <a:noFill/>
        <a:ln w="9525">
          <a:noFill/>
          <a:miter lim="800000"/>
          <a:headEnd/>
          <a:tailEnd/>
        </a:ln>
      </xdr:spPr>
    </xdr:pic>
    <xdr:clientData/>
  </xdr:twoCellAnchor>
  <xdr:twoCellAnchor editAs="oneCell">
    <xdr:from>
      <xdr:col>1</xdr:col>
      <xdr:colOff>6843064</xdr:colOff>
      <xdr:row>0</xdr:row>
      <xdr:rowOff>0</xdr:rowOff>
    </xdr:from>
    <xdr:to>
      <xdr:col>1</xdr:col>
      <xdr:colOff>8094761</xdr:colOff>
      <xdr:row>2</xdr:row>
      <xdr:rowOff>114300</xdr:rowOff>
    </xdr:to>
    <xdr:pic>
      <xdr:nvPicPr>
        <xdr:cNvPr id="18" name="Picture 17" descr="A picture containing outdoor object, pinwheel, envelope&#10;&#10;Description automatically generated">
          <a:extLst>
            <a:ext uri="{FF2B5EF4-FFF2-40B4-BE49-F238E27FC236}">
              <a16:creationId xmlns:a16="http://schemas.microsoft.com/office/drawing/2014/main" id="{43CA721B-3E71-4AFF-93A2-FFA7125968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04535" y="0"/>
          <a:ext cx="1123950" cy="1130300"/>
        </a:xfrm>
        <a:prstGeom prst="rect">
          <a:avLst/>
        </a:prstGeom>
      </xdr:spPr>
    </xdr:pic>
    <xdr:clientData/>
  </xdr:twoCellAnchor>
  <xdr:twoCellAnchor>
    <xdr:from>
      <xdr:col>4</xdr:col>
      <xdr:colOff>14931</xdr:colOff>
      <xdr:row>0</xdr:row>
      <xdr:rowOff>209179</xdr:rowOff>
    </xdr:from>
    <xdr:to>
      <xdr:col>9</xdr:col>
      <xdr:colOff>7471</xdr:colOff>
      <xdr:row>3</xdr:row>
      <xdr:rowOff>141944</xdr:rowOff>
    </xdr:to>
    <xdr:sp macro="" textlink="">
      <xdr:nvSpPr>
        <xdr:cNvPr id="2" name="TextBox 1">
          <a:extLst>
            <a:ext uri="{FF2B5EF4-FFF2-40B4-BE49-F238E27FC236}">
              <a16:creationId xmlns:a16="http://schemas.microsoft.com/office/drawing/2014/main" id="{4AC980E9-6C69-3CBB-9216-862BE979E5B4}"/>
            </a:ext>
          </a:extLst>
        </xdr:cNvPr>
        <xdr:cNvSpPr txBox="1"/>
      </xdr:nvSpPr>
      <xdr:spPr>
        <a:xfrm>
          <a:off x="10301931" y="209179"/>
          <a:ext cx="3204893" cy="1075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ZA" sz="1800" b="1">
              <a:solidFill>
                <a:srgbClr val="FF0000"/>
              </a:solidFill>
              <a:latin typeface="Verdana" panose="020B0604030504040204" pitchFamily="34" charset="0"/>
              <a:ea typeface="Verdana" panose="020B0604030504040204" pitchFamily="34" charset="0"/>
            </a:rPr>
            <a:t>Please read this first!</a:t>
          </a:r>
          <a:br>
            <a:rPr lang="en-ZA" sz="1800">
              <a:solidFill>
                <a:srgbClr val="FF0000"/>
              </a:solidFill>
              <a:latin typeface="Verdana" panose="020B0604030504040204" pitchFamily="34" charset="0"/>
              <a:ea typeface="Verdana" panose="020B0604030504040204" pitchFamily="34" charset="0"/>
            </a:rPr>
          </a:br>
          <a:br>
            <a:rPr lang="en-ZA" sz="500">
              <a:solidFill>
                <a:srgbClr val="FF0000"/>
              </a:solidFill>
              <a:latin typeface="Verdana" panose="020B0604030504040204" pitchFamily="34" charset="0"/>
              <a:ea typeface="Verdana" panose="020B0604030504040204" pitchFamily="34" charset="0"/>
            </a:rPr>
          </a:br>
          <a:r>
            <a:rPr lang="en-ZA" sz="1600" i="1">
              <a:solidFill>
                <a:srgbClr val="FF0000"/>
              </a:solidFill>
              <a:latin typeface="Verdana" panose="020B0604030504040204" pitchFamily="34" charset="0"/>
              <a:ea typeface="Verdana" panose="020B0604030504040204" pitchFamily="34" charset="0"/>
            </a:rPr>
            <a:t>Before</a:t>
          </a:r>
          <a:r>
            <a:rPr lang="en-ZA" sz="1600" i="1" baseline="0">
              <a:solidFill>
                <a:srgbClr val="FF0000"/>
              </a:solidFill>
              <a:latin typeface="Verdana" panose="020B0604030504040204" pitchFamily="34" charset="0"/>
              <a:ea typeface="Verdana" panose="020B0604030504040204" pitchFamily="34" charset="0"/>
            </a:rPr>
            <a:t> you complete the </a:t>
          </a:r>
          <a:br>
            <a:rPr lang="en-ZA" sz="1600" i="1" baseline="0">
              <a:solidFill>
                <a:srgbClr val="FF0000"/>
              </a:solidFill>
              <a:latin typeface="Verdana" panose="020B0604030504040204" pitchFamily="34" charset="0"/>
              <a:ea typeface="Verdana" panose="020B0604030504040204" pitchFamily="34" charset="0"/>
            </a:rPr>
          </a:br>
          <a:r>
            <a:rPr lang="en-ZA" sz="1600" i="1" baseline="0">
              <a:solidFill>
                <a:srgbClr val="FF0000"/>
              </a:solidFill>
              <a:latin typeface="Verdana" panose="020B0604030504040204" pitchFamily="34" charset="0"/>
              <a:ea typeface="Verdana" panose="020B0604030504040204" pitchFamily="34" charset="0"/>
            </a:rPr>
            <a:t>Star Award assessment sheet</a:t>
          </a:r>
          <a:r>
            <a:rPr lang="en-ZA" sz="1600" baseline="0">
              <a:solidFill>
                <a:srgbClr val="FF0000"/>
              </a:solidFill>
              <a:latin typeface="Verdana" panose="020B0604030504040204" pitchFamily="34" charset="0"/>
              <a:ea typeface="Verdana" panose="020B0604030504040204" pitchFamily="34" charset="0"/>
            </a:rPr>
            <a:t>!</a:t>
          </a:r>
          <a:endParaRPr lang="en-ZA" sz="1800">
            <a:solidFill>
              <a:srgbClr val="FF0000"/>
            </a:solidFill>
            <a:latin typeface="Verdana" panose="020B0604030504040204" pitchFamily="34" charset="0"/>
            <a:ea typeface="Verdan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217270</xdr:colOff>
      <xdr:row>0</xdr:row>
      <xdr:rowOff>0</xdr:rowOff>
    </xdr:from>
    <xdr:to>
      <xdr:col>3</xdr:col>
      <xdr:colOff>797486</xdr:colOff>
      <xdr:row>1</xdr:row>
      <xdr:rowOff>82550</xdr:rowOff>
    </xdr:to>
    <xdr:pic>
      <xdr:nvPicPr>
        <xdr:cNvPr id="24" name="Picture 11">
          <a:extLst>
            <a:ext uri="{FF2B5EF4-FFF2-40B4-BE49-F238E27FC236}">
              <a16:creationId xmlns:a16="http://schemas.microsoft.com/office/drawing/2014/main" id="{9604FA37-A349-4F08-B005-A4112F5EC2C3}"/>
            </a:ext>
          </a:extLst>
        </xdr:cNvPr>
        <xdr:cNvPicPr>
          <a:picLocks noChangeAspect="1" noChangeArrowheads="1"/>
        </xdr:cNvPicPr>
      </xdr:nvPicPr>
      <xdr:blipFill>
        <a:blip xmlns:r="http://schemas.openxmlformats.org/officeDocument/2006/relationships" r:embed="rId1" cstate="print"/>
        <a:srcRect b="34834"/>
        <a:stretch>
          <a:fillRect/>
        </a:stretch>
      </xdr:blipFill>
      <xdr:spPr bwMode="auto">
        <a:xfrm>
          <a:off x="217270" y="0"/>
          <a:ext cx="2283510" cy="586815"/>
        </a:xfrm>
        <a:prstGeom prst="rect">
          <a:avLst/>
        </a:prstGeom>
        <a:noFill/>
        <a:ln w="9525">
          <a:noFill/>
          <a:miter lim="800000"/>
          <a:headEnd/>
          <a:tailEnd/>
        </a:ln>
      </xdr:spPr>
    </xdr:pic>
    <xdr:clientData/>
  </xdr:twoCellAnchor>
  <xdr:twoCellAnchor editAs="oneCell">
    <xdr:from>
      <xdr:col>7</xdr:col>
      <xdr:colOff>37352</xdr:colOff>
      <xdr:row>0</xdr:row>
      <xdr:rowOff>0</xdr:rowOff>
    </xdr:from>
    <xdr:to>
      <xdr:col>7</xdr:col>
      <xdr:colOff>1206126</xdr:colOff>
      <xdr:row>2</xdr:row>
      <xdr:rowOff>115421</xdr:rowOff>
    </xdr:to>
    <xdr:pic>
      <xdr:nvPicPr>
        <xdr:cNvPr id="31" name="Picture 30" descr="A picture containing outdoor object, pinwheel, envelope&#10;&#10;Description automatically generated">
          <a:extLst>
            <a:ext uri="{FF2B5EF4-FFF2-40B4-BE49-F238E27FC236}">
              <a16:creationId xmlns:a16="http://schemas.microsoft.com/office/drawing/2014/main" id="{36BBBDA1-68F0-4ADF-943C-5048BE525DD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93234" y="0"/>
          <a:ext cx="1168774" cy="1123950"/>
        </a:xfrm>
        <a:prstGeom prst="rect">
          <a:avLst/>
        </a:prstGeom>
      </xdr:spPr>
    </xdr:pic>
    <xdr:clientData/>
  </xdr:twoCellAnchor>
  <xdr:twoCellAnchor editAs="oneCell">
    <xdr:from>
      <xdr:col>5</xdr:col>
      <xdr:colOff>23996</xdr:colOff>
      <xdr:row>49</xdr:row>
      <xdr:rowOff>130726</xdr:rowOff>
    </xdr:from>
    <xdr:to>
      <xdr:col>6</xdr:col>
      <xdr:colOff>39686</xdr:colOff>
      <xdr:row>53</xdr:row>
      <xdr:rowOff>51460</xdr:rowOff>
    </xdr:to>
    <xdr:pic>
      <xdr:nvPicPr>
        <xdr:cNvPr id="2" name="Picture 1" descr="A picture containing outdoor object, pinwheel, envelope&#10;&#10;Description automatically generated">
          <a:extLst>
            <a:ext uri="{FF2B5EF4-FFF2-40B4-BE49-F238E27FC236}">
              <a16:creationId xmlns:a16="http://schemas.microsoft.com/office/drawing/2014/main" id="{F67A2DA5-95FC-495B-864F-DA4BD4A6874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905434" y="19085476"/>
          <a:ext cx="904690" cy="8732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217270</xdr:colOff>
      <xdr:row>0</xdr:row>
      <xdr:rowOff>0</xdr:rowOff>
    </xdr:from>
    <xdr:to>
      <xdr:col>3</xdr:col>
      <xdr:colOff>797486</xdr:colOff>
      <xdr:row>1</xdr:row>
      <xdr:rowOff>82550</xdr:rowOff>
    </xdr:to>
    <xdr:pic>
      <xdr:nvPicPr>
        <xdr:cNvPr id="53" name="Picture 11">
          <a:extLst>
            <a:ext uri="{FF2B5EF4-FFF2-40B4-BE49-F238E27FC236}">
              <a16:creationId xmlns:a16="http://schemas.microsoft.com/office/drawing/2014/main" id="{44AA7A15-C776-45D0-9410-D662C65CB5FC}"/>
            </a:ext>
          </a:extLst>
        </xdr:cNvPr>
        <xdr:cNvPicPr>
          <a:picLocks noChangeAspect="1" noChangeArrowheads="1"/>
        </xdr:cNvPicPr>
      </xdr:nvPicPr>
      <xdr:blipFill>
        <a:blip xmlns:r="http://schemas.openxmlformats.org/officeDocument/2006/relationships" r:embed="rId1" cstate="print"/>
        <a:srcRect b="34834"/>
        <a:stretch>
          <a:fillRect/>
        </a:stretch>
      </xdr:blipFill>
      <xdr:spPr bwMode="auto">
        <a:xfrm>
          <a:off x="217270" y="0"/>
          <a:ext cx="2283510" cy="586815"/>
        </a:xfrm>
        <a:prstGeom prst="rect">
          <a:avLst/>
        </a:prstGeom>
        <a:noFill/>
        <a:ln w="9525">
          <a:noFill/>
          <a:miter lim="800000"/>
          <a:headEnd/>
          <a:tailEnd/>
        </a:ln>
      </xdr:spPr>
    </xdr:pic>
    <xdr:clientData/>
  </xdr:twoCellAnchor>
  <xdr:twoCellAnchor editAs="oneCell">
    <xdr:from>
      <xdr:col>7</xdr:col>
      <xdr:colOff>22411</xdr:colOff>
      <xdr:row>0</xdr:row>
      <xdr:rowOff>0</xdr:rowOff>
    </xdr:from>
    <xdr:to>
      <xdr:col>7</xdr:col>
      <xdr:colOff>1192587</xdr:colOff>
      <xdr:row>2</xdr:row>
      <xdr:rowOff>115421</xdr:rowOff>
    </xdr:to>
    <xdr:pic>
      <xdr:nvPicPr>
        <xdr:cNvPr id="62" name="Picture 61" descr="A picture containing outdoor object, pinwheel, envelope&#10;&#10;Description automatically generated">
          <a:extLst>
            <a:ext uri="{FF2B5EF4-FFF2-40B4-BE49-F238E27FC236}">
              <a16:creationId xmlns:a16="http://schemas.microsoft.com/office/drawing/2014/main" id="{3FD23F34-554A-477F-9B37-48C0479A74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78293" y="0"/>
          <a:ext cx="1168774" cy="1123950"/>
        </a:xfrm>
        <a:prstGeom prst="rect">
          <a:avLst/>
        </a:prstGeom>
      </xdr:spPr>
    </xdr:pic>
    <xdr:clientData/>
  </xdr:twoCellAnchor>
  <xdr:twoCellAnchor editAs="oneCell">
    <xdr:from>
      <xdr:col>5</xdr:col>
      <xdr:colOff>23996</xdr:colOff>
      <xdr:row>49</xdr:row>
      <xdr:rowOff>130726</xdr:rowOff>
    </xdr:from>
    <xdr:to>
      <xdr:col>6</xdr:col>
      <xdr:colOff>39686</xdr:colOff>
      <xdr:row>53</xdr:row>
      <xdr:rowOff>51460</xdr:rowOff>
    </xdr:to>
    <xdr:pic>
      <xdr:nvPicPr>
        <xdr:cNvPr id="3" name="Picture 2" descr="A picture containing outdoor object, pinwheel, envelope&#10;&#10;Description automatically generated">
          <a:extLst>
            <a:ext uri="{FF2B5EF4-FFF2-40B4-BE49-F238E27FC236}">
              <a16:creationId xmlns:a16="http://schemas.microsoft.com/office/drawing/2014/main" id="{3E04CA8E-9B7E-4630-9DB0-F0351335274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910196" y="19060076"/>
          <a:ext cx="904690" cy="8732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212911</xdr:colOff>
      <xdr:row>0</xdr:row>
      <xdr:rowOff>0</xdr:rowOff>
    </xdr:from>
    <xdr:to>
      <xdr:col>1</xdr:col>
      <xdr:colOff>2249892</xdr:colOff>
      <xdr:row>1</xdr:row>
      <xdr:rowOff>82550</xdr:rowOff>
    </xdr:to>
    <xdr:pic>
      <xdr:nvPicPr>
        <xdr:cNvPr id="11" name="Picture 11">
          <a:extLst>
            <a:ext uri="{FF2B5EF4-FFF2-40B4-BE49-F238E27FC236}">
              <a16:creationId xmlns:a16="http://schemas.microsoft.com/office/drawing/2014/main" id="{D8FEAFC9-1D06-43C3-AAA0-F5A7CF86E03E}"/>
            </a:ext>
          </a:extLst>
        </xdr:cNvPr>
        <xdr:cNvPicPr>
          <a:picLocks noChangeAspect="1" noChangeArrowheads="1"/>
        </xdr:cNvPicPr>
      </xdr:nvPicPr>
      <xdr:blipFill>
        <a:blip xmlns:r="http://schemas.openxmlformats.org/officeDocument/2006/relationships" r:embed="rId1" cstate="print"/>
        <a:srcRect b="34834"/>
        <a:stretch>
          <a:fillRect/>
        </a:stretch>
      </xdr:blipFill>
      <xdr:spPr bwMode="auto">
        <a:xfrm>
          <a:off x="212911" y="0"/>
          <a:ext cx="2283510" cy="586815"/>
        </a:xfrm>
        <a:prstGeom prst="rect">
          <a:avLst/>
        </a:prstGeom>
        <a:noFill/>
        <a:ln w="9525">
          <a:noFill/>
          <a:miter lim="800000"/>
          <a:headEnd/>
          <a:tailEnd/>
        </a:ln>
      </xdr:spPr>
    </xdr:pic>
    <xdr:clientData/>
  </xdr:twoCellAnchor>
  <xdr:twoCellAnchor editAs="oneCell">
    <xdr:from>
      <xdr:col>1</xdr:col>
      <xdr:colOff>4669117</xdr:colOff>
      <xdr:row>3</xdr:row>
      <xdr:rowOff>227962</xdr:rowOff>
    </xdr:from>
    <xdr:to>
      <xdr:col>2</xdr:col>
      <xdr:colOff>149690</xdr:colOff>
      <xdr:row>7</xdr:row>
      <xdr:rowOff>37353</xdr:rowOff>
    </xdr:to>
    <xdr:pic>
      <xdr:nvPicPr>
        <xdr:cNvPr id="18" name="Picture 17" descr="A picture containing outdoor object, pinwheel, envelope&#10;&#10;Description automatically generated">
          <a:extLst>
            <a:ext uri="{FF2B5EF4-FFF2-40B4-BE49-F238E27FC236}">
              <a16:creationId xmlns:a16="http://schemas.microsoft.com/office/drawing/2014/main" id="{B5A91C78-CBA5-4116-AB3F-873A03F82CF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30588" y="1370962"/>
          <a:ext cx="1031220" cy="100468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209550</xdr:colOff>
      <xdr:row>0</xdr:row>
      <xdr:rowOff>0</xdr:rowOff>
    </xdr:from>
    <xdr:to>
      <xdr:col>3</xdr:col>
      <xdr:colOff>1130985</xdr:colOff>
      <xdr:row>1</xdr:row>
      <xdr:rowOff>81990</xdr:rowOff>
    </xdr:to>
    <xdr:pic>
      <xdr:nvPicPr>
        <xdr:cNvPr id="6" name="Picture 11">
          <a:extLst>
            <a:ext uri="{FF2B5EF4-FFF2-40B4-BE49-F238E27FC236}">
              <a16:creationId xmlns:a16="http://schemas.microsoft.com/office/drawing/2014/main" id="{F3C29929-AC9B-456F-9497-6E6FD6AD1AF3}"/>
            </a:ext>
          </a:extLst>
        </xdr:cNvPr>
        <xdr:cNvPicPr>
          <a:picLocks noChangeAspect="1" noChangeArrowheads="1"/>
        </xdr:cNvPicPr>
      </xdr:nvPicPr>
      <xdr:blipFill>
        <a:blip xmlns:r="http://schemas.openxmlformats.org/officeDocument/2006/relationships" r:embed="rId1" cstate="print"/>
        <a:srcRect b="34834"/>
        <a:stretch>
          <a:fillRect/>
        </a:stretch>
      </xdr:blipFill>
      <xdr:spPr bwMode="auto">
        <a:xfrm>
          <a:off x="209550" y="0"/>
          <a:ext cx="2283510" cy="586815"/>
        </a:xfrm>
        <a:prstGeom prst="rect">
          <a:avLst/>
        </a:prstGeom>
        <a:noFill/>
        <a:ln w="9525">
          <a:noFill/>
          <a:miter lim="800000"/>
          <a:headEnd/>
          <a:tailEnd/>
        </a:ln>
      </xdr:spPr>
    </xdr:pic>
    <xdr:clientData/>
  </xdr:twoCellAnchor>
  <xdr:twoCellAnchor editAs="oneCell">
    <xdr:from>
      <xdr:col>18</xdr:col>
      <xdr:colOff>323103</xdr:colOff>
      <xdr:row>0</xdr:row>
      <xdr:rowOff>0</xdr:rowOff>
    </xdr:from>
    <xdr:to>
      <xdr:col>18</xdr:col>
      <xdr:colOff>1547906</xdr:colOff>
      <xdr:row>2</xdr:row>
      <xdr:rowOff>114300</xdr:rowOff>
    </xdr:to>
    <xdr:pic>
      <xdr:nvPicPr>
        <xdr:cNvPr id="13" name="Picture 12" descr="A picture containing outdoor object, pinwheel, envelope&#10;&#10;Description automatically generated">
          <a:extLst>
            <a:ext uri="{FF2B5EF4-FFF2-40B4-BE49-F238E27FC236}">
              <a16:creationId xmlns:a16="http://schemas.microsoft.com/office/drawing/2014/main" id="{E1D9C931-18AA-4CF9-87F5-0F53AE5FC3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376397" y="0"/>
          <a:ext cx="1224803" cy="11303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209550</xdr:colOff>
      <xdr:row>0</xdr:row>
      <xdr:rowOff>0</xdr:rowOff>
    </xdr:from>
    <xdr:to>
      <xdr:col>3</xdr:col>
      <xdr:colOff>1130985</xdr:colOff>
      <xdr:row>1</xdr:row>
      <xdr:rowOff>81990</xdr:rowOff>
    </xdr:to>
    <xdr:pic>
      <xdr:nvPicPr>
        <xdr:cNvPr id="4" name="Picture 11">
          <a:extLst>
            <a:ext uri="{FF2B5EF4-FFF2-40B4-BE49-F238E27FC236}">
              <a16:creationId xmlns:a16="http://schemas.microsoft.com/office/drawing/2014/main" id="{533683D2-5559-4C91-B6A4-3DC9315158AA}"/>
            </a:ext>
          </a:extLst>
        </xdr:cNvPr>
        <xdr:cNvPicPr>
          <a:picLocks noChangeAspect="1" noChangeArrowheads="1"/>
        </xdr:cNvPicPr>
      </xdr:nvPicPr>
      <xdr:blipFill>
        <a:blip xmlns:r="http://schemas.openxmlformats.org/officeDocument/2006/relationships" r:embed="rId1" cstate="print"/>
        <a:srcRect b="34834"/>
        <a:stretch>
          <a:fillRect/>
        </a:stretch>
      </xdr:blipFill>
      <xdr:spPr bwMode="auto">
        <a:xfrm>
          <a:off x="209550" y="0"/>
          <a:ext cx="2642285" cy="589990"/>
        </a:xfrm>
        <a:prstGeom prst="rect">
          <a:avLst/>
        </a:prstGeom>
        <a:noFill/>
        <a:ln w="9525">
          <a:noFill/>
          <a:miter lim="800000"/>
          <a:headEnd/>
          <a:tailEnd/>
        </a:ln>
      </xdr:spPr>
    </xdr:pic>
    <xdr:clientData/>
  </xdr:twoCellAnchor>
  <xdr:twoCellAnchor editAs="oneCell">
    <xdr:from>
      <xdr:col>18</xdr:col>
      <xdr:colOff>323103</xdr:colOff>
      <xdr:row>0</xdr:row>
      <xdr:rowOff>0</xdr:rowOff>
    </xdr:from>
    <xdr:to>
      <xdr:col>18</xdr:col>
      <xdr:colOff>1547906</xdr:colOff>
      <xdr:row>2</xdr:row>
      <xdr:rowOff>114300</xdr:rowOff>
    </xdr:to>
    <xdr:pic>
      <xdr:nvPicPr>
        <xdr:cNvPr id="5" name="Picture 4" descr="A picture containing outdoor object, pinwheel, envelope&#10;&#10;Description automatically generated">
          <a:extLst>
            <a:ext uri="{FF2B5EF4-FFF2-40B4-BE49-F238E27FC236}">
              <a16:creationId xmlns:a16="http://schemas.microsoft.com/office/drawing/2014/main" id="{6785F4DD-055A-4676-92F0-ABCC17C506F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673353" y="0"/>
          <a:ext cx="1224803" cy="11303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scouts.org.za/wp-content/uploads/2026/05/Star-Award-Recognition-Programme-2026-Patrol-and-Troop-Award-Guidelines-v1-202604-v2.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24920-E498-4279-A1A2-D523F426F11E}">
  <dimension ref="A1:C44"/>
  <sheetViews>
    <sheetView showGridLines="0" tabSelected="1" zoomScale="80" zoomScaleNormal="80" workbookViewId="0">
      <selection activeCell="B3" sqref="B3"/>
    </sheetView>
  </sheetViews>
  <sheetFormatPr defaultColWidth="9.1796875" defaultRowHeight="14.5"/>
  <cols>
    <col min="1" max="1" width="9.1796875" style="62"/>
    <col min="2" max="2" width="85" style="62" customWidth="1"/>
    <col min="3" max="16384" width="9.1796875" style="62"/>
  </cols>
  <sheetData>
    <row r="1" spans="1:3" s="19" customFormat="1" ht="300" customHeight="1">
      <c r="A1" s="18"/>
      <c r="B1" s="156" t="s">
        <v>262</v>
      </c>
      <c r="C1" s="18"/>
    </row>
    <row r="2" spans="1:3" s="19" customFormat="1" ht="10" customHeight="1">
      <c r="A2" s="18"/>
      <c r="B2" s="18"/>
      <c r="C2" s="18"/>
    </row>
    <row r="3" spans="1:3" s="19" customFormat="1" ht="20.149999999999999" customHeight="1">
      <c r="A3" s="18"/>
      <c r="B3" s="20"/>
      <c r="C3" s="21"/>
    </row>
    <row r="4" spans="1:3" s="19" customFormat="1" ht="291.75" customHeight="1">
      <c r="A4" s="18"/>
      <c r="B4" s="18"/>
      <c r="C4" s="18"/>
    </row>
    <row r="44" spans="2:2">
      <c r="B44" s="163"/>
    </row>
  </sheetData>
  <sheetProtection sheet="1" objects="1" scenarios="1"/>
  <printOptions horizontalCentered="1" verticalCentered="1"/>
  <pageMargins left="0" right="0" top="0.19685039370078741" bottom="0"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39BC9-70A4-42B4-964C-457BCEFEB5D5}">
  <dimension ref="A1:J104"/>
  <sheetViews>
    <sheetView showGridLines="0" zoomScale="85" zoomScaleNormal="85" workbookViewId="0">
      <pane xSplit="1" ySplit="4" topLeftCell="B5" activePane="bottomRight" state="frozen"/>
      <selection pane="topRight" activeCell="B1" sqref="B1"/>
      <selection pane="bottomLeft" activeCell="A5" sqref="A5"/>
      <selection pane="bottomRight" activeCell="B5" sqref="B5"/>
    </sheetView>
  </sheetViews>
  <sheetFormatPr defaultColWidth="9.1796875" defaultRowHeight="13.5"/>
  <cols>
    <col min="1" max="1" width="3.7265625" style="169" customWidth="1"/>
    <col min="2" max="2" width="130.54296875" style="9" customWidth="1"/>
    <col min="3" max="3" width="3.7265625" style="1" customWidth="1"/>
    <col min="4" max="16384" width="9.1796875" style="1"/>
  </cols>
  <sheetData>
    <row r="1" spans="1:7" s="19" customFormat="1" ht="40" customHeight="1">
      <c r="A1" s="167"/>
      <c r="B1" s="18"/>
      <c r="C1" s="18"/>
    </row>
    <row r="2" spans="1:7" s="19" customFormat="1" ht="40" customHeight="1">
      <c r="A2" s="167"/>
      <c r="B2" s="151" t="s">
        <v>0</v>
      </c>
      <c r="C2" s="18"/>
      <c r="D2" s="198" t="s">
        <v>1</v>
      </c>
      <c r="E2" s="213"/>
    </row>
    <row r="3" spans="1:7" s="19" customFormat="1" ht="10" customHeight="1">
      <c r="A3" s="167"/>
      <c r="B3" s="18"/>
      <c r="C3" s="18"/>
    </row>
    <row r="4" spans="1:7" s="19" customFormat="1" ht="20.149999999999999" customHeight="1">
      <c r="A4" s="167"/>
      <c r="B4" s="20"/>
      <c r="C4" s="21"/>
    </row>
    <row r="5" spans="1:7" s="19" customFormat="1" ht="10" customHeight="1">
      <c r="A5" s="167"/>
      <c r="B5" s="18"/>
      <c r="C5" s="18"/>
    </row>
    <row r="6" spans="1:7" s="140" customFormat="1" ht="20.149999999999999" customHeight="1">
      <c r="A6" s="214"/>
      <c r="B6" s="150" t="s">
        <v>2</v>
      </c>
      <c r="C6" s="23"/>
      <c r="D6" s="213"/>
      <c r="E6" s="213"/>
      <c r="F6" s="213"/>
      <c r="G6" s="191"/>
    </row>
    <row r="7" spans="1:7" s="177" customFormat="1" ht="30" customHeight="1">
      <c r="A7" s="215"/>
      <c r="B7" s="141" t="s">
        <v>3</v>
      </c>
      <c r="C7" s="23"/>
      <c r="D7" s="213"/>
      <c r="E7" s="213"/>
      <c r="F7" s="213"/>
      <c r="G7" s="213"/>
    </row>
    <row r="8" spans="1:7" s="140" customFormat="1" ht="50.15" customHeight="1">
      <c r="A8" s="214"/>
      <c r="B8" s="141" t="s">
        <v>4</v>
      </c>
      <c r="C8" s="23"/>
      <c r="D8" s="213"/>
      <c r="E8" s="213"/>
      <c r="F8" s="213"/>
      <c r="G8" s="213"/>
    </row>
    <row r="9" spans="1:7" s="140" customFormat="1" ht="50.15" customHeight="1">
      <c r="A9" s="214"/>
      <c r="B9" s="142" t="s">
        <v>5</v>
      </c>
      <c r="C9" s="23"/>
      <c r="D9" s="213"/>
      <c r="E9" s="213"/>
      <c r="F9" s="213"/>
      <c r="G9" s="213"/>
    </row>
    <row r="10" spans="1:7" s="140" customFormat="1" ht="45" customHeight="1">
      <c r="A10" s="214"/>
      <c r="B10" s="147" t="s">
        <v>6</v>
      </c>
      <c r="C10" s="23"/>
      <c r="D10" s="213"/>
      <c r="E10" s="213"/>
      <c r="F10" s="213"/>
      <c r="G10" s="213"/>
    </row>
    <row r="11" spans="1:7" s="140" customFormat="1" ht="50.15" customHeight="1">
      <c r="A11" s="214"/>
      <c r="B11" s="141" t="s">
        <v>7</v>
      </c>
      <c r="C11" s="23"/>
      <c r="D11" s="213"/>
      <c r="E11" s="213"/>
      <c r="F11" s="213"/>
      <c r="G11" s="213"/>
    </row>
    <row r="12" spans="1:7" s="140" customFormat="1" ht="50.15" customHeight="1">
      <c r="A12" s="214"/>
      <c r="B12" s="141" t="s">
        <v>8</v>
      </c>
      <c r="C12" s="23"/>
      <c r="D12" s="213"/>
      <c r="E12" s="213"/>
      <c r="F12" s="213"/>
      <c r="G12" s="213"/>
    </row>
    <row r="13" spans="1:7" s="140" customFormat="1" ht="35.15" customHeight="1">
      <c r="A13" s="214"/>
      <c r="B13" s="143" t="s">
        <v>9</v>
      </c>
      <c r="C13" s="23"/>
      <c r="D13" s="213"/>
      <c r="E13" s="213"/>
      <c r="F13" s="213"/>
      <c r="G13" s="213"/>
    </row>
    <row r="14" spans="1:7" s="140" customFormat="1" ht="56.5" customHeight="1">
      <c r="A14" s="214"/>
      <c r="B14" s="204" t="s">
        <v>10</v>
      </c>
      <c r="C14" s="23"/>
      <c r="D14" s="213"/>
      <c r="E14" s="213"/>
      <c r="F14" s="213"/>
      <c r="G14" s="213"/>
    </row>
    <row r="15" spans="1:7" s="180" customFormat="1" ht="20.149999999999999" customHeight="1">
      <c r="A15" s="216"/>
      <c r="B15" s="178" t="s">
        <v>11</v>
      </c>
      <c r="C15" s="179"/>
      <c r="D15" s="217"/>
      <c r="E15" s="217"/>
      <c r="F15" s="217"/>
      <c r="G15" s="217"/>
    </row>
    <row r="16" spans="1:7" s="182" customFormat="1" ht="20.149999999999999" customHeight="1">
      <c r="A16" s="218"/>
      <c r="B16" s="185" t="s">
        <v>12</v>
      </c>
      <c r="C16" s="181"/>
      <c r="D16" s="219"/>
      <c r="E16" s="219"/>
      <c r="F16" s="219"/>
      <c r="G16" s="219"/>
    </row>
    <row r="17" spans="1:10" s="260" customFormat="1" ht="20.149999999999999" customHeight="1">
      <c r="A17" s="256"/>
      <c r="B17" s="257" t="s">
        <v>268</v>
      </c>
      <c r="C17" s="258"/>
      <c r="D17" s="259"/>
      <c r="E17" s="259"/>
      <c r="F17" s="259"/>
      <c r="G17" s="259"/>
      <c r="H17" s="259"/>
      <c r="I17" s="259"/>
      <c r="J17" s="259"/>
    </row>
    <row r="18" spans="1:10" s="208" customFormat="1" ht="25" customHeight="1">
      <c r="A18" s="220"/>
      <c r="B18" s="212" t="s">
        <v>13</v>
      </c>
      <c r="C18" s="220"/>
      <c r="D18" s="213"/>
      <c r="E18" s="213"/>
      <c r="F18" s="213"/>
      <c r="G18" s="213"/>
      <c r="H18" s="213"/>
      <c r="I18" s="213"/>
      <c r="J18" s="213"/>
    </row>
    <row r="19" spans="1:10" s="140" customFormat="1" ht="20.149999999999999" customHeight="1">
      <c r="A19" s="214"/>
      <c r="B19" s="186" t="s">
        <v>14</v>
      </c>
      <c r="C19" s="23"/>
      <c r="D19" s="213"/>
      <c r="E19" s="213"/>
      <c r="F19" s="213"/>
      <c r="G19" s="213"/>
      <c r="H19" s="213"/>
      <c r="I19" s="213"/>
      <c r="J19" s="213"/>
    </row>
    <row r="20" spans="1:10" s="140" customFormat="1" ht="20.149999999999999" customHeight="1">
      <c r="A20" s="214"/>
      <c r="B20" s="148" t="s">
        <v>15</v>
      </c>
      <c r="C20" s="23"/>
      <c r="D20" s="213"/>
      <c r="E20" s="213"/>
      <c r="F20" s="213"/>
      <c r="G20" s="213"/>
      <c r="H20" s="213"/>
      <c r="I20" s="213"/>
      <c r="J20" s="213"/>
    </row>
    <row r="21" spans="1:10" s="140" customFormat="1" ht="20.149999999999999" customHeight="1">
      <c r="A21" s="214"/>
      <c r="B21" s="148" t="s">
        <v>16</v>
      </c>
      <c r="C21" s="23"/>
      <c r="D21" s="213"/>
      <c r="E21" s="213"/>
      <c r="F21" s="213"/>
      <c r="G21" s="213"/>
      <c r="H21" s="213"/>
      <c r="I21" s="213"/>
      <c r="J21" s="213"/>
    </row>
    <row r="22" spans="1:10" s="140" customFormat="1" ht="20.149999999999999" customHeight="1">
      <c r="A22" s="214"/>
      <c r="B22" s="148" t="s">
        <v>17</v>
      </c>
      <c r="C22" s="23"/>
      <c r="D22" s="213"/>
      <c r="E22" s="213"/>
      <c r="F22" s="213"/>
      <c r="G22" s="213"/>
      <c r="H22" s="213"/>
      <c r="I22" s="213"/>
      <c r="J22" s="213"/>
    </row>
    <row r="23" spans="1:10" s="140" customFormat="1" ht="30" customHeight="1">
      <c r="A23" s="214"/>
      <c r="B23" s="183" t="s">
        <v>18</v>
      </c>
      <c r="C23" s="215"/>
      <c r="D23" s="213"/>
      <c r="E23" s="213"/>
      <c r="F23" s="213"/>
      <c r="G23" s="213"/>
      <c r="H23" s="213"/>
      <c r="I23" s="213"/>
      <c r="J23" s="213"/>
    </row>
    <row r="24" spans="1:10" s="140" customFormat="1" ht="20.149999999999999" customHeight="1">
      <c r="A24" s="214"/>
      <c r="B24" s="187" t="s">
        <v>19</v>
      </c>
      <c r="C24" s="23"/>
      <c r="D24" s="213"/>
      <c r="E24" s="213"/>
      <c r="F24" s="213"/>
      <c r="G24" s="213"/>
      <c r="H24" s="213"/>
      <c r="I24" s="213"/>
      <c r="J24" s="213"/>
    </row>
    <row r="25" spans="1:10" s="140" customFormat="1" ht="20.149999999999999" customHeight="1">
      <c r="A25" s="214"/>
      <c r="B25" s="148" t="s">
        <v>20</v>
      </c>
      <c r="C25" s="23"/>
      <c r="D25" s="213"/>
      <c r="E25" s="213"/>
      <c r="F25" s="213"/>
      <c r="G25" s="213"/>
      <c r="H25" s="213"/>
      <c r="I25" s="213"/>
      <c r="J25" s="213"/>
    </row>
    <row r="26" spans="1:10" s="140" customFormat="1" ht="20.149999999999999" customHeight="1">
      <c r="A26" s="214"/>
      <c r="B26" s="148" t="s">
        <v>21</v>
      </c>
      <c r="C26" s="23"/>
      <c r="D26" s="213"/>
      <c r="E26" s="213"/>
      <c r="F26" s="213"/>
      <c r="G26" s="213"/>
      <c r="H26" s="213"/>
      <c r="I26" s="213"/>
      <c r="J26" s="213"/>
    </row>
    <row r="27" spans="1:10" s="177" customFormat="1" ht="30" customHeight="1">
      <c r="A27" s="215"/>
      <c r="B27" s="183" t="s">
        <v>22</v>
      </c>
      <c r="C27" s="215"/>
      <c r="D27" s="213"/>
      <c r="E27" s="213"/>
      <c r="F27" s="213"/>
      <c r="G27" s="213"/>
      <c r="H27" s="213"/>
      <c r="I27" s="213"/>
      <c r="J27" s="213"/>
    </row>
    <row r="28" spans="1:10" s="140" customFormat="1" ht="20.149999999999999" customHeight="1">
      <c r="A28" s="214"/>
      <c r="B28" s="187" t="s">
        <v>23</v>
      </c>
      <c r="C28" s="215"/>
      <c r="D28" s="213"/>
      <c r="E28" s="213"/>
      <c r="F28" s="213"/>
      <c r="G28" s="213"/>
      <c r="H28" s="213"/>
      <c r="I28" s="213"/>
      <c r="J28" s="213"/>
    </row>
    <row r="29" spans="1:10" s="140" customFormat="1" ht="30" customHeight="1">
      <c r="A29" s="214"/>
      <c r="B29" s="144" t="s">
        <v>269</v>
      </c>
      <c r="C29" s="215"/>
      <c r="D29" s="213"/>
      <c r="E29" s="213"/>
      <c r="F29" s="213"/>
      <c r="G29" s="213"/>
      <c r="H29" s="213"/>
      <c r="I29" s="213"/>
      <c r="J29" s="213"/>
    </row>
    <row r="30" spans="1:10" s="140" customFormat="1" ht="20.149999999999999" customHeight="1">
      <c r="A30" s="214"/>
      <c r="B30" s="148" t="s">
        <v>24</v>
      </c>
      <c r="C30" s="215"/>
      <c r="D30" s="213"/>
      <c r="E30" s="213"/>
      <c r="F30" s="213"/>
      <c r="G30" s="213"/>
      <c r="H30" s="213"/>
      <c r="I30" s="213"/>
      <c r="J30" s="213"/>
    </row>
    <row r="31" spans="1:10" s="140" customFormat="1" ht="20.149999999999999" customHeight="1">
      <c r="A31" s="214"/>
      <c r="B31" s="192" t="s">
        <v>25</v>
      </c>
      <c r="C31" s="215"/>
      <c r="D31" s="213"/>
      <c r="E31" s="213"/>
      <c r="F31" s="213"/>
      <c r="G31" s="213"/>
      <c r="H31" s="213"/>
      <c r="I31" s="213"/>
      <c r="J31" s="213"/>
    </row>
    <row r="32" spans="1:10" s="177" customFormat="1" ht="30" customHeight="1">
      <c r="A32" s="215"/>
      <c r="B32" s="183" t="s">
        <v>26</v>
      </c>
      <c r="C32" s="215"/>
      <c r="D32" s="213"/>
      <c r="E32" s="213"/>
      <c r="F32" s="213"/>
      <c r="G32" s="213"/>
      <c r="H32" s="213"/>
      <c r="I32" s="213"/>
      <c r="J32" s="213"/>
    </row>
    <row r="33" spans="1:10" s="140" customFormat="1" ht="20.149999999999999" customHeight="1">
      <c r="A33" s="214"/>
      <c r="B33" s="188" t="s">
        <v>27</v>
      </c>
      <c r="C33" s="215"/>
      <c r="D33" s="213"/>
      <c r="E33" s="213"/>
      <c r="F33" s="213"/>
      <c r="G33" s="213"/>
      <c r="H33" s="213"/>
      <c r="I33" s="213"/>
      <c r="J33" s="213"/>
    </row>
    <row r="34" spans="1:10" s="140" customFormat="1" ht="25" customHeight="1">
      <c r="A34" s="214"/>
      <c r="B34" s="190" t="s">
        <v>28</v>
      </c>
      <c r="C34" s="215"/>
    </row>
    <row r="35" spans="1:10" s="140" customFormat="1" ht="20.149999999999999" customHeight="1">
      <c r="A35" s="214"/>
      <c r="B35" s="148" t="s">
        <v>29</v>
      </c>
      <c r="C35" s="215"/>
    </row>
    <row r="36" spans="1:10" s="140" customFormat="1" ht="20.149999999999999" customHeight="1">
      <c r="A36" s="214"/>
      <c r="B36" s="148" t="s">
        <v>30</v>
      </c>
      <c r="C36" s="215"/>
    </row>
    <row r="37" spans="1:10" s="140" customFormat="1" ht="20.149999999999999" customHeight="1">
      <c r="A37" s="214"/>
      <c r="B37" s="148" t="s">
        <v>31</v>
      </c>
      <c r="C37" s="215"/>
    </row>
    <row r="38" spans="1:10" s="140" customFormat="1" ht="20.149999999999999" customHeight="1">
      <c r="A38" s="214"/>
      <c r="B38" s="184" t="s">
        <v>32</v>
      </c>
      <c r="C38" s="215"/>
    </row>
    <row r="39" spans="1:10" s="140" customFormat="1" ht="20.149999999999999" customHeight="1">
      <c r="A39" s="214"/>
      <c r="B39" s="184" t="s">
        <v>33</v>
      </c>
      <c r="C39" s="215"/>
    </row>
    <row r="40" spans="1:10" s="140" customFormat="1" ht="20.149999999999999" customHeight="1">
      <c r="A40" s="214"/>
      <c r="B40" s="187" t="s">
        <v>34</v>
      </c>
      <c r="C40" s="215"/>
    </row>
    <row r="41" spans="1:10" s="140" customFormat="1" ht="30" customHeight="1">
      <c r="A41" s="214"/>
      <c r="B41" s="144" t="s">
        <v>35</v>
      </c>
      <c r="C41" s="215"/>
    </row>
    <row r="42" spans="1:10" s="140" customFormat="1" ht="20.149999999999999" customHeight="1">
      <c r="A42" s="214"/>
      <c r="B42" s="148" t="s">
        <v>36</v>
      </c>
      <c r="C42" s="215"/>
    </row>
    <row r="43" spans="1:10" s="140" customFormat="1" ht="20.149999999999999" customHeight="1">
      <c r="A43" s="214"/>
      <c r="B43" s="148" t="s">
        <v>37</v>
      </c>
      <c r="C43" s="215"/>
    </row>
    <row r="44" spans="1:10" s="177" customFormat="1" ht="30" customHeight="1">
      <c r="A44" s="215"/>
      <c r="B44" s="183" t="s">
        <v>38</v>
      </c>
      <c r="C44" s="215"/>
    </row>
    <row r="45" spans="1:10" s="140" customFormat="1" ht="20.149999999999999" customHeight="1">
      <c r="A45" s="214"/>
      <c r="B45" s="189" t="s">
        <v>39</v>
      </c>
      <c r="C45" s="215"/>
    </row>
    <row r="46" spans="1:10" s="140" customFormat="1" ht="40" customHeight="1">
      <c r="A46" s="214"/>
      <c r="B46" s="190" t="s">
        <v>40</v>
      </c>
      <c r="C46" s="215"/>
    </row>
    <row r="47" spans="1:10" s="140" customFormat="1" ht="30" customHeight="1">
      <c r="A47" s="214"/>
      <c r="B47" s="144" t="s">
        <v>41</v>
      </c>
      <c r="C47" s="215"/>
    </row>
    <row r="48" spans="1:10" s="140" customFormat="1" ht="20.149999999999999" customHeight="1">
      <c r="A48" s="214"/>
      <c r="B48" s="148" t="s">
        <v>42</v>
      </c>
      <c r="C48" s="215"/>
    </row>
    <row r="49" spans="1:3" s="171" customFormat="1" ht="20.149999999999999" customHeight="1">
      <c r="A49" s="221"/>
      <c r="B49" s="196" t="s">
        <v>43</v>
      </c>
      <c r="C49" s="197"/>
    </row>
    <row r="50" spans="1:3" s="171" customFormat="1" ht="20.149999999999999" customHeight="1">
      <c r="A50" s="221"/>
      <c r="B50" s="196" t="s">
        <v>44</v>
      </c>
      <c r="C50" s="197"/>
    </row>
    <row r="51" spans="1:3" s="171" customFormat="1" ht="20.149999999999999" customHeight="1">
      <c r="A51" s="221"/>
      <c r="B51" s="196" t="s">
        <v>45</v>
      </c>
      <c r="C51" s="218"/>
    </row>
    <row r="52" spans="1:3" s="171" customFormat="1" ht="20.149999999999999" customHeight="1">
      <c r="A52" s="221"/>
      <c r="B52" s="196" t="s">
        <v>46</v>
      </c>
      <c r="C52" s="218"/>
    </row>
    <row r="53" spans="1:3" s="171" customFormat="1" ht="20.149999999999999" customHeight="1">
      <c r="A53" s="221"/>
      <c r="B53" s="196" t="s">
        <v>47</v>
      </c>
      <c r="C53" s="218"/>
    </row>
    <row r="54" spans="1:3" s="177" customFormat="1" ht="30" customHeight="1">
      <c r="A54" s="215"/>
      <c r="B54" s="183" t="s">
        <v>48</v>
      </c>
      <c r="C54" s="215"/>
    </row>
    <row r="55" spans="1:3" s="140" customFormat="1" ht="20.149999999999999" customHeight="1">
      <c r="A55" s="214"/>
      <c r="B55" s="189" t="s">
        <v>49</v>
      </c>
      <c r="C55" s="215"/>
    </row>
    <row r="56" spans="1:3" s="140" customFormat="1" ht="40" customHeight="1">
      <c r="A56" s="214"/>
      <c r="B56" s="190" t="s">
        <v>50</v>
      </c>
      <c r="C56" s="215"/>
    </row>
    <row r="57" spans="1:3" s="140" customFormat="1" ht="30" customHeight="1">
      <c r="A57" s="214"/>
      <c r="B57" s="144" t="s">
        <v>51</v>
      </c>
      <c r="C57" s="215"/>
    </row>
    <row r="58" spans="1:3" s="140" customFormat="1" ht="20.149999999999999" customHeight="1">
      <c r="A58" s="214"/>
      <c r="B58" s="148" t="s">
        <v>52</v>
      </c>
      <c r="C58" s="215"/>
    </row>
    <row r="59" spans="1:3" s="140" customFormat="1" ht="20.149999999999999" customHeight="1">
      <c r="A59" s="214"/>
      <c r="B59" s="148" t="s">
        <v>53</v>
      </c>
      <c r="C59" s="215"/>
    </row>
    <row r="60" spans="1:3" s="177" customFormat="1" ht="30" customHeight="1">
      <c r="A60" s="215"/>
      <c r="B60" s="183" t="s">
        <v>54</v>
      </c>
      <c r="C60" s="215"/>
    </row>
    <row r="61" spans="1:3" s="140" customFormat="1" ht="20.149999999999999" customHeight="1">
      <c r="A61" s="214"/>
      <c r="B61" s="187" t="s">
        <v>55</v>
      </c>
      <c r="C61" s="215"/>
    </row>
    <row r="62" spans="1:3" s="140" customFormat="1" ht="40" customHeight="1">
      <c r="A62" s="214"/>
      <c r="B62" s="190" t="s">
        <v>56</v>
      </c>
      <c r="C62" s="215"/>
    </row>
    <row r="63" spans="1:3" s="140" customFormat="1" ht="30" customHeight="1">
      <c r="A63" s="214"/>
      <c r="B63" s="144" t="s">
        <v>57</v>
      </c>
      <c r="C63" s="215"/>
    </row>
    <row r="64" spans="1:3" s="140" customFormat="1" ht="20.149999999999999" customHeight="1">
      <c r="A64" s="214"/>
      <c r="B64" s="148" t="s">
        <v>58</v>
      </c>
      <c r="C64" s="215"/>
    </row>
    <row r="65" spans="1:3" s="140" customFormat="1" ht="20.149999999999999" customHeight="1">
      <c r="A65" s="214"/>
      <c r="B65" s="148" t="s">
        <v>53</v>
      </c>
      <c r="C65" s="215"/>
    </row>
    <row r="66" spans="1:3" s="177" customFormat="1" ht="30" customHeight="1">
      <c r="A66" s="215"/>
      <c r="B66" s="183" t="s">
        <v>59</v>
      </c>
      <c r="C66" s="215"/>
    </row>
    <row r="67" spans="1:3" s="140" customFormat="1" ht="20.149999999999999" customHeight="1">
      <c r="A67" s="214"/>
      <c r="B67" s="189" t="s">
        <v>60</v>
      </c>
      <c r="C67" s="215"/>
    </row>
    <row r="68" spans="1:3" s="140" customFormat="1" ht="30" customHeight="1">
      <c r="A68" s="214"/>
      <c r="B68" s="144" t="s">
        <v>61</v>
      </c>
      <c r="C68" s="215"/>
    </row>
    <row r="69" spans="1:3" s="140" customFormat="1" ht="30" customHeight="1">
      <c r="A69" s="214"/>
      <c r="B69" s="144" t="s">
        <v>62</v>
      </c>
      <c r="C69" s="215"/>
    </row>
    <row r="70" spans="1:3" s="146" customFormat="1" ht="20.149999999999999" customHeight="1">
      <c r="A70" s="168"/>
      <c r="B70" s="148" t="s">
        <v>63</v>
      </c>
      <c r="C70" s="145"/>
    </row>
    <row r="71" spans="1:3" s="171" customFormat="1" ht="50.15" customHeight="1">
      <c r="A71" s="221"/>
      <c r="B71" s="170" t="s">
        <v>64</v>
      </c>
      <c r="C71" s="218"/>
    </row>
    <row r="72" spans="1:3" s="199" customFormat="1" ht="35.15" customHeight="1">
      <c r="A72" s="222"/>
      <c r="B72" s="200" t="s">
        <v>65</v>
      </c>
      <c r="C72" s="222"/>
    </row>
    <row r="73" spans="1:3" s="140" customFormat="1" ht="20.149999999999999" customHeight="1">
      <c r="A73" s="214"/>
      <c r="B73" s="187" t="s">
        <v>66</v>
      </c>
      <c r="C73" s="215"/>
    </row>
    <row r="74" spans="1:3" s="140" customFormat="1" ht="30" customHeight="1">
      <c r="A74" s="214"/>
      <c r="B74" s="144" t="s">
        <v>67</v>
      </c>
      <c r="C74" s="215"/>
    </row>
    <row r="75" spans="1:3" s="140" customFormat="1" ht="30" customHeight="1">
      <c r="A75" s="214"/>
      <c r="B75" s="144" t="s">
        <v>68</v>
      </c>
      <c r="C75" s="215"/>
    </row>
    <row r="76" spans="1:3" s="140" customFormat="1" ht="20.149999999999999" customHeight="1">
      <c r="A76" s="214"/>
      <c r="B76" s="148" t="s">
        <v>69</v>
      </c>
      <c r="C76" s="215"/>
    </row>
    <row r="77" spans="1:3" s="140" customFormat="1" ht="30" customHeight="1">
      <c r="A77" s="214"/>
      <c r="B77" s="149" t="s">
        <v>70</v>
      </c>
      <c r="C77" s="215"/>
    </row>
    <row r="78" spans="1:3" s="177" customFormat="1" ht="35.15" customHeight="1">
      <c r="A78" s="215"/>
      <c r="B78" s="183" t="s">
        <v>71</v>
      </c>
      <c r="C78" s="215"/>
    </row>
    <row r="79" spans="1:3" s="140" customFormat="1" ht="20.149999999999999" customHeight="1">
      <c r="A79" s="214"/>
      <c r="B79" s="189" t="s">
        <v>72</v>
      </c>
      <c r="C79" s="215"/>
    </row>
    <row r="80" spans="1:3" s="140" customFormat="1" ht="30" customHeight="1">
      <c r="A80" s="214"/>
      <c r="B80" s="144" t="s">
        <v>73</v>
      </c>
      <c r="C80" s="215"/>
    </row>
    <row r="81" spans="1:3" s="140" customFormat="1" ht="45" customHeight="1">
      <c r="A81" s="214"/>
      <c r="B81" s="144" t="s">
        <v>74</v>
      </c>
      <c r="C81" s="215"/>
    </row>
    <row r="82" spans="1:3" s="140" customFormat="1" ht="20.149999999999999" customHeight="1">
      <c r="A82" s="214"/>
      <c r="B82" s="148" t="s">
        <v>75</v>
      </c>
      <c r="C82" s="215"/>
    </row>
    <row r="83" spans="1:3" s="140" customFormat="1" ht="30" customHeight="1">
      <c r="A83" s="214"/>
      <c r="B83" s="203" t="s">
        <v>76</v>
      </c>
      <c r="C83" s="215"/>
    </row>
    <row r="84" spans="1:3" s="177" customFormat="1" ht="35.15" customHeight="1">
      <c r="A84" s="215"/>
      <c r="B84" s="183" t="s">
        <v>77</v>
      </c>
      <c r="C84" s="215"/>
    </row>
    <row r="85" spans="1:3" s="140" customFormat="1" ht="20.149999999999999" customHeight="1">
      <c r="A85" s="214"/>
      <c r="B85" s="189" t="s">
        <v>78</v>
      </c>
      <c r="C85" s="215"/>
    </row>
    <row r="86" spans="1:3" s="140" customFormat="1" ht="40" customHeight="1">
      <c r="A86" s="214"/>
      <c r="B86" s="190" t="s">
        <v>79</v>
      </c>
      <c r="C86" s="215"/>
    </row>
    <row r="87" spans="1:3" s="140" customFormat="1" ht="30" customHeight="1">
      <c r="A87" s="214"/>
      <c r="B87" s="144" t="s">
        <v>80</v>
      </c>
      <c r="C87" s="215"/>
    </row>
    <row r="88" spans="1:3" s="140" customFormat="1" ht="20.149999999999999" customHeight="1">
      <c r="A88" s="214"/>
      <c r="B88" s="148" t="s">
        <v>58</v>
      </c>
      <c r="C88" s="215"/>
    </row>
    <row r="89" spans="1:3" s="140" customFormat="1" ht="20.149999999999999" customHeight="1">
      <c r="A89" s="214"/>
      <c r="B89" s="148" t="s">
        <v>81</v>
      </c>
      <c r="C89" s="215"/>
    </row>
    <row r="90" spans="1:3" s="140" customFormat="1" ht="30" customHeight="1">
      <c r="A90" s="214"/>
      <c r="B90" s="144" t="s">
        <v>270</v>
      </c>
      <c r="C90" s="215"/>
    </row>
    <row r="91" spans="1:3" s="177" customFormat="1" ht="30" customHeight="1">
      <c r="A91" s="215"/>
      <c r="B91" s="183" t="s">
        <v>82</v>
      </c>
      <c r="C91" s="215"/>
    </row>
    <row r="92" spans="1:3" s="140" customFormat="1" ht="20.149999999999999" customHeight="1">
      <c r="A92" s="214"/>
      <c r="B92" s="189" t="s">
        <v>83</v>
      </c>
      <c r="C92" s="215"/>
    </row>
    <row r="93" spans="1:3" s="140" customFormat="1" ht="20.149999999999999" customHeight="1">
      <c r="A93" s="214"/>
      <c r="B93" s="148" t="s">
        <v>84</v>
      </c>
      <c r="C93" s="215"/>
    </row>
    <row r="94" spans="1:3" s="177" customFormat="1" ht="30" customHeight="1">
      <c r="A94" s="215"/>
      <c r="B94" s="183" t="s">
        <v>85</v>
      </c>
      <c r="C94" s="215"/>
    </row>
    <row r="95" spans="1:3" s="140" customFormat="1" ht="20.149999999999999" customHeight="1">
      <c r="A95" s="214"/>
      <c r="B95" s="189" t="s">
        <v>86</v>
      </c>
      <c r="C95" s="215"/>
    </row>
    <row r="96" spans="1:3" s="140" customFormat="1" ht="45" customHeight="1">
      <c r="A96" s="214"/>
      <c r="B96" s="144" t="s">
        <v>87</v>
      </c>
      <c r="C96" s="215"/>
    </row>
    <row r="97" spans="1:10" s="171" customFormat="1" ht="30" customHeight="1">
      <c r="A97" s="221"/>
      <c r="B97" s="201" t="s">
        <v>88</v>
      </c>
      <c r="C97" s="218"/>
    </row>
    <row r="98" spans="1:10" s="177" customFormat="1" ht="30" customHeight="1">
      <c r="A98" s="215"/>
      <c r="B98" s="183" t="s">
        <v>89</v>
      </c>
      <c r="C98" s="215"/>
      <c r="D98" s="213"/>
      <c r="E98" s="213"/>
      <c r="F98" s="213"/>
      <c r="G98" s="213"/>
      <c r="H98" s="213"/>
      <c r="I98" s="213"/>
      <c r="J98" s="213"/>
    </row>
    <row r="99" spans="1:10" s="140" customFormat="1" ht="20.149999999999999" customHeight="1">
      <c r="A99" s="214"/>
      <c r="B99" s="189" t="s">
        <v>90</v>
      </c>
      <c r="C99" s="215"/>
      <c r="D99" s="213"/>
      <c r="E99" s="213"/>
      <c r="F99" s="213"/>
      <c r="G99" s="213"/>
      <c r="H99" s="213"/>
      <c r="I99" s="213"/>
      <c r="J99" s="213"/>
    </row>
    <row r="100" spans="1:10" s="140" customFormat="1" ht="30" customHeight="1">
      <c r="A100" s="214"/>
      <c r="B100" s="144" t="s">
        <v>91</v>
      </c>
      <c r="C100" s="215"/>
      <c r="D100" s="213"/>
      <c r="E100" s="213"/>
      <c r="F100" s="213"/>
      <c r="G100" s="213"/>
      <c r="H100" s="213"/>
      <c r="I100" s="213"/>
      <c r="J100" s="213"/>
    </row>
    <row r="101" spans="1:10" s="177" customFormat="1" ht="30" customHeight="1">
      <c r="A101" s="215"/>
      <c r="B101" s="183" t="s">
        <v>92</v>
      </c>
      <c r="C101" s="215"/>
      <c r="D101" s="213"/>
      <c r="E101" s="213"/>
      <c r="F101" s="213"/>
      <c r="G101" s="213"/>
      <c r="H101" s="213"/>
      <c r="I101" s="213"/>
      <c r="J101" s="213"/>
    </row>
    <row r="102" spans="1:10" s="177" customFormat="1" ht="20.149999999999999" customHeight="1">
      <c r="A102" s="215"/>
      <c r="B102" s="211"/>
      <c r="C102" s="215"/>
      <c r="D102" s="213"/>
      <c r="E102" s="213"/>
      <c r="F102" s="213"/>
      <c r="G102" s="213"/>
      <c r="H102" s="213"/>
      <c r="I102" s="213"/>
      <c r="J102" s="213"/>
    </row>
    <row r="103" spans="1:10" s="177" customFormat="1" ht="65" customHeight="1">
      <c r="A103" s="215"/>
      <c r="B103" s="210" t="s">
        <v>263</v>
      </c>
      <c r="C103" s="23"/>
      <c r="D103" s="219"/>
      <c r="E103" s="219"/>
      <c r="F103" s="219"/>
      <c r="G103" s="219"/>
      <c r="H103" s="219"/>
      <c r="I103" s="219"/>
      <c r="J103" s="219"/>
    </row>
    <row r="104" spans="1:10" s="177" customFormat="1" ht="20.149999999999999" customHeight="1">
      <c r="A104" s="215"/>
      <c r="B104" s="211"/>
      <c r="C104" s="215"/>
      <c r="D104" s="213"/>
      <c r="E104" s="213"/>
      <c r="F104" s="213"/>
      <c r="G104" s="213"/>
      <c r="H104" s="213"/>
      <c r="I104" s="213"/>
      <c r="J104" s="213"/>
    </row>
  </sheetData>
  <sheetProtection sheet="1" objects="1" scenarios="1"/>
  <hyperlinks>
    <hyperlink ref="B16" r:id="rId1" display="https://www.scouts.org.za/wp-content/uploads/2026/05/Star-Award-Recognition-Programme-2026-Patrol-and-Troop-Award-Guidelines-v1-202604-v2.pdf" xr:uid="{562A4F29-48FB-4E74-9D50-9F4EFA1BCB34}"/>
  </hyperlinks>
  <printOptions horizontalCentered="1"/>
  <pageMargins left="0" right="0" top="0.19685039370078741" bottom="0" header="0.31496062992125984" footer="0.31496062992125984"/>
  <pageSetup paperSize="9" scale="80" fitToHeight="3" orientation="portrait" r:id="rId2"/>
  <rowBreaks count="3" manualBreakCount="3">
    <brk id="32" min="1" max="1" man="1"/>
    <brk id="66" min="1" max="1" man="1"/>
    <brk id="94" min="1" max="1"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6100"/>
    <pageSetUpPr fitToPage="1"/>
  </sheetPr>
  <dimension ref="A1:V62"/>
  <sheetViews>
    <sheetView showGridLines="0" zoomScale="80" zoomScaleNormal="80" workbookViewId="0">
      <pane xSplit="1" ySplit="4" topLeftCell="B5" activePane="bottomRight" state="frozen"/>
      <selection activeCell="H53" sqref="H53"/>
      <selection pane="topRight" activeCell="H53" sqref="H53"/>
      <selection pane="bottomLeft" activeCell="H53" sqref="H53"/>
      <selection pane="bottomRight" activeCell="B5" sqref="B5"/>
    </sheetView>
  </sheetViews>
  <sheetFormatPr defaultColWidth="9.1796875" defaultRowHeight="13.5"/>
  <cols>
    <col min="1" max="1" width="3.7265625" style="1" customWidth="1"/>
    <col min="2" max="2" width="6.1796875" style="9" customWidth="1"/>
    <col min="3" max="3" width="17.1796875" style="1" customWidth="1"/>
    <col min="4" max="4" width="16.7265625" style="1" customWidth="1"/>
    <col min="5" max="6" width="12.7265625" style="1" customWidth="1"/>
    <col min="7" max="7" width="1.7265625" style="1" customWidth="1"/>
    <col min="8" max="8" width="19" style="53" customWidth="1"/>
    <col min="9" max="10" width="4.1796875" style="59" customWidth="1"/>
    <col min="11" max="11" width="1.7265625" style="1" customWidth="1"/>
    <col min="12" max="13" width="11.7265625" style="1" customWidth="1"/>
    <col min="14" max="14" width="0.81640625" style="208" customWidth="1"/>
    <col min="15" max="16" width="11.7265625" style="1" customWidth="1"/>
    <col min="17" max="17" width="1.7265625" style="1" customWidth="1"/>
    <col min="18" max="18" width="20.7265625" style="1" customWidth="1"/>
    <col min="19" max="19" width="10.7265625" style="1" customWidth="1"/>
    <col min="20" max="20" width="27.7265625" style="1" customWidth="1"/>
    <col min="21" max="21" width="3.7265625" style="1" customWidth="1"/>
    <col min="22" max="16384" width="9.1796875" style="1"/>
  </cols>
  <sheetData>
    <row r="1" spans="1:22" s="19" customFormat="1" ht="40" customHeight="1">
      <c r="A1" s="18"/>
      <c r="B1" s="18"/>
      <c r="C1" s="18"/>
      <c r="D1" s="18"/>
      <c r="E1" s="18"/>
      <c r="F1" s="18"/>
      <c r="G1" s="18"/>
      <c r="H1" s="47" t="str">
        <f>IF(ISBLANK(L27),"",IF(ISBLANK(E11),"",IF(AND(L27&gt;=I27,L27&gt;0,L26=I26),"Yes","No")))</f>
        <v/>
      </c>
      <c r="I1" s="57"/>
      <c r="J1" s="57"/>
      <c r="K1" s="18"/>
      <c r="L1" s="18"/>
      <c r="M1" s="18"/>
      <c r="N1" s="18"/>
      <c r="O1" s="18"/>
      <c r="P1" s="18"/>
      <c r="Q1" s="18"/>
      <c r="R1" s="18"/>
      <c r="S1" s="18"/>
      <c r="T1" s="18"/>
      <c r="U1" s="18"/>
    </row>
    <row r="2" spans="1:22" s="19" customFormat="1" ht="39.75" customHeight="1">
      <c r="A2" s="18"/>
      <c r="B2" s="151" t="s">
        <v>171</v>
      </c>
      <c r="C2" s="18"/>
      <c r="D2" s="18"/>
      <c r="E2" s="18"/>
      <c r="F2" s="18"/>
      <c r="G2" s="18"/>
      <c r="H2" s="47"/>
      <c r="I2" s="57"/>
      <c r="J2" s="57"/>
      <c r="K2" s="18"/>
      <c r="L2" s="18"/>
      <c r="M2" s="60"/>
      <c r="N2" s="60"/>
      <c r="O2" s="18"/>
      <c r="P2" s="18"/>
      <c r="Q2" s="18"/>
      <c r="R2" s="18"/>
      <c r="S2" s="18"/>
      <c r="T2" s="38"/>
      <c r="U2" s="18"/>
    </row>
    <row r="3" spans="1:22" s="19" customFormat="1" ht="10" customHeight="1">
      <c r="A3" s="18"/>
      <c r="B3" s="18"/>
      <c r="C3" s="18"/>
      <c r="D3" s="18"/>
      <c r="E3" s="18"/>
      <c r="F3" s="18"/>
      <c r="G3" s="18"/>
      <c r="H3" s="47"/>
      <c r="I3" s="57"/>
      <c r="J3" s="57"/>
      <c r="K3" s="18"/>
      <c r="L3" s="18"/>
      <c r="M3" s="18"/>
      <c r="N3" s="18"/>
      <c r="O3" s="18"/>
      <c r="P3" s="18"/>
      <c r="Q3" s="18"/>
      <c r="R3" s="18"/>
      <c r="S3" s="18"/>
      <c r="T3" s="18"/>
      <c r="U3" s="18"/>
    </row>
    <row r="4" spans="1:22" s="19" customFormat="1" ht="20.149999999999999" customHeight="1">
      <c r="A4" s="18"/>
      <c r="B4" s="20"/>
      <c r="C4" s="20"/>
      <c r="D4" s="20"/>
      <c r="E4" s="20"/>
      <c r="F4" s="20"/>
      <c r="G4" s="20"/>
      <c r="H4" s="48"/>
      <c r="I4" s="58"/>
      <c r="J4" s="58"/>
      <c r="K4" s="20"/>
      <c r="L4" s="20"/>
      <c r="M4" s="20"/>
      <c r="N4" s="20"/>
      <c r="O4" s="20"/>
      <c r="P4" s="20"/>
      <c r="Q4" s="20"/>
      <c r="R4" s="20"/>
      <c r="S4" s="20"/>
      <c r="T4" s="20"/>
      <c r="U4" s="21"/>
    </row>
    <row r="5" spans="1:22" s="19" customFormat="1" ht="10" customHeight="1">
      <c r="A5" s="18"/>
      <c r="B5" s="18"/>
      <c r="C5" s="18"/>
      <c r="D5" s="18"/>
      <c r="E5" s="18"/>
      <c r="F5" s="18"/>
      <c r="G5" s="18"/>
      <c r="H5" s="47"/>
      <c r="I5" s="57"/>
      <c r="J5" s="57"/>
      <c r="K5" s="18"/>
      <c r="L5" s="18"/>
      <c r="M5" s="18"/>
      <c r="N5" s="18"/>
      <c r="O5" s="18"/>
      <c r="P5" s="18"/>
      <c r="Q5" s="18"/>
      <c r="R5" s="18"/>
      <c r="S5" s="18"/>
      <c r="T5" s="18"/>
      <c r="U5" s="18"/>
    </row>
    <row r="6" spans="1:22" ht="20.149999999999999" customHeight="1">
      <c r="A6" s="220"/>
      <c r="B6" s="309" t="s">
        <v>93</v>
      </c>
      <c r="C6" s="310"/>
      <c r="D6" s="323"/>
      <c r="E6" s="323"/>
      <c r="F6" s="324"/>
      <c r="G6" s="220"/>
      <c r="H6" s="309" t="s">
        <v>94</v>
      </c>
      <c r="I6" s="310"/>
      <c r="J6" s="310"/>
      <c r="K6" s="310"/>
      <c r="L6" s="310"/>
      <c r="M6" s="276" t="s">
        <v>95</v>
      </c>
      <c r="N6" s="276"/>
      <c r="O6" s="276"/>
      <c r="P6" s="277"/>
      <c r="Q6" s="22"/>
      <c r="R6" s="318" t="s">
        <v>96</v>
      </c>
      <c r="S6" s="318"/>
      <c r="T6" s="318"/>
      <c r="U6" s="23"/>
      <c r="V6" s="24"/>
    </row>
    <row r="7" spans="1:22" ht="20.149999999999999" customHeight="1">
      <c r="A7" s="220"/>
      <c r="B7" s="309" t="s">
        <v>97</v>
      </c>
      <c r="C7" s="310"/>
      <c r="D7" s="323"/>
      <c r="E7" s="323"/>
      <c r="F7" s="324"/>
      <c r="G7" s="220"/>
      <c r="H7" s="309" t="s">
        <v>98</v>
      </c>
      <c r="I7" s="310"/>
      <c r="J7" s="310"/>
      <c r="K7" s="310"/>
      <c r="L7" s="310"/>
      <c r="M7" s="276"/>
      <c r="N7" s="276"/>
      <c r="O7" s="276"/>
      <c r="P7" s="277"/>
      <c r="Q7" s="22"/>
      <c r="R7" s="319"/>
      <c r="S7" s="319"/>
      <c r="T7" s="319"/>
      <c r="U7" s="23"/>
      <c r="V7" s="25"/>
    </row>
    <row r="8" spans="1:22" ht="20.149999999999999" customHeight="1">
      <c r="A8" s="220"/>
      <c r="B8" s="309" t="s">
        <v>99</v>
      </c>
      <c r="C8" s="310"/>
      <c r="D8" s="323"/>
      <c r="E8" s="323"/>
      <c r="F8" s="324"/>
      <c r="G8" s="220"/>
      <c r="H8" s="309" t="s">
        <v>100</v>
      </c>
      <c r="I8" s="310"/>
      <c r="J8" s="310"/>
      <c r="K8" s="310"/>
      <c r="L8" s="310"/>
      <c r="M8" s="276"/>
      <c r="N8" s="276"/>
      <c r="O8" s="276"/>
      <c r="P8" s="277"/>
      <c r="Q8" s="22"/>
      <c r="R8" s="319"/>
      <c r="S8" s="319"/>
      <c r="T8" s="319"/>
      <c r="U8" s="23"/>
      <c r="V8" s="25"/>
    </row>
    <row r="9" spans="1:22" ht="10" customHeight="1">
      <c r="A9" s="220"/>
      <c r="B9" s="223"/>
      <c r="C9" s="31"/>
      <c r="D9" s="31"/>
      <c r="E9" s="220"/>
      <c r="F9" s="220"/>
      <c r="G9" s="220"/>
      <c r="H9" s="3"/>
      <c r="I9" s="224"/>
      <c r="J9" s="224"/>
      <c r="K9" s="220"/>
      <c r="L9" s="220"/>
      <c r="M9" s="220"/>
      <c r="N9" s="220"/>
      <c r="O9" s="220"/>
      <c r="P9" s="220"/>
      <c r="Q9" s="220"/>
      <c r="R9" s="220"/>
      <c r="S9" s="220"/>
      <c r="T9" s="220"/>
      <c r="U9" s="220"/>
      <c r="V9" s="225"/>
    </row>
    <row r="10" spans="1:22" ht="31">
      <c r="A10" s="220"/>
      <c r="B10" s="220"/>
      <c r="C10" s="220"/>
      <c r="D10" s="220"/>
      <c r="E10" s="152" t="s">
        <v>101</v>
      </c>
      <c r="F10" s="153" t="s">
        <v>102</v>
      </c>
      <c r="G10" s="220"/>
      <c r="H10" s="3"/>
      <c r="I10" s="224"/>
      <c r="J10" s="224"/>
      <c r="K10" s="220"/>
      <c r="L10" s="220"/>
      <c r="M10" s="220"/>
      <c r="N10" s="220"/>
      <c r="O10" s="220"/>
      <c r="P10" s="220"/>
      <c r="Q10" s="220"/>
      <c r="R10" s="26" t="s">
        <v>103</v>
      </c>
      <c r="S10" s="27" t="s">
        <v>104</v>
      </c>
      <c r="T10" s="28" t="s">
        <v>105</v>
      </c>
      <c r="U10" s="23"/>
      <c r="V10" s="25"/>
    </row>
    <row r="11" spans="1:22" ht="20.149999999999999" customHeight="1">
      <c r="A11" s="220"/>
      <c r="B11" s="29"/>
      <c r="C11" s="30"/>
      <c r="D11" s="65" t="s">
        <v>106</v>
      </c>
      <c r="E11" s="265"/>
      <c r="F11" s="265"/>
      <c r="G11" s="220"/>
      <c r="H11" s="309" t="s">
        <v>107</v>
      </c>
      <c r="I11" s="310"/>
      <c r="J11" s="310"/>
      <c r="K11" s="310"/>
      <c r="L11" s="310"/>
      <c r="M11" s="276"/>
      <c r="N11" s="276"/>
      <c r="O11" s="276"/>
      <c r="P11" s="277"/>
      <c r="Q11" s="22"/>
      <c r="R11" s="39" t="s">
        <v>108</v>
      </c>
      <c r="S11" s="40" t="s">
        <v>109</v>
      </c>
      <c r="T11" s="41" t="s">
        <v>110</v>
      </c>
      <c r="U11" s="23"/>
      <c r="V11" s="25"/>
    </row>
    <row r="12" spans="1:22" ht="20.149999999999999" customHeight="1">
      <c r="A12" s="220"/>
      <c r="B12" s="29"/>
      <c r="C12" s="30"/>
      <c r="D12" s="65" t="s">
        <v>111</v>
      </c>
      <c r="E12" s="265"/>
      <c r="F12" s="265"/>
      <c r="G12" s="220"/>
      <c r="H12" s="309" t="s">
        <v>112</v>
      </c>
      <c r="I12" s="310"/>
      <c r="J12" s="310"/>
      <c r="K12" s="310"/>
      <c r="L12" s="310"/>
      <c r="M12" s="276"/>
      <c r="N12" s="276"/>
      <c r="O12" s="276"/>
      <c r="P12" s="277"/>
      <c r="Q12" s="22"/>
      <c r="R12" s="39" t="s">
        <v>113</v>
      </c>
      <c r="S12" s="40" t="s">
        <v>114</v>
      </c>
      <c r="T12" s="41" t="s">
        <v>115</v>
      </c>
      <c r="U12" s="23"/>
      <c r="V12" s="25"/>
    </row>
    <row r="13" spans="1:22" ht="20.149999999999999" customHeight="1">
      <c r="A13" s="220"/>
      <c r="B13" s="29"/>
      <c r="C13" s="30"/>
      <c r="D13" s="65" t="s">
        <v>116</v>
      </c>
      <c r="E13" s="265"/>
      <c r="F13" s="265"/>
      <c r="G13" s="220"/>
      <c r="H13" s="309" t="s">
        <v>117</v>
      </c>
      <c r="I13" s="310"/>
      <c r="J13" s="310"/>
      <c r="K13" s="310"/>
      <c r="L13" s="310"/>
      <c r="M13" s="276"/>
      <c r="N13" s="276"/>
      <c r="O13" s="276"/>
      <c r="P13" s="277"/>
      <c r="Q13" s="220"/>
      <c r="R13" s="42" t="s">
        <v>118</v>
      </c>
      <c r="S13" s="43" t="s">
        <v>119</v>
      </c>
      <c r="T13" s="44" t="s">
        <v>120</v>
      </c>
      <c r="U13" s="23"/>
      <c r="V13" s="25"/>
    </row>
    <row r="14" spans="1:22" ht="10" customHeight="1">
      <c r="A14" s="220"/>
      <c r="B14" s="223"/>
      <c r="C14" s="31"/>
      <c r="D14" s="31"/>
      <c r="E14" s="220"/>
      <c r="F14" s="220"/>
      <c r="G14" s="220"/>
      <c r="H14" s="3"/>
      <c r="I14" s="224"/>
      <c r="J14" s="224"/>
      <c r="K14" s="220"/>
      <c r="L14" s="220"/>
      <c r="M14" s="220"/>
      <c r="N14" s="220"/>
      <c r="O14" s="220"/>
      <c r="P14" s="220"/>
      <c r="Q14" s="220"/>
      <c r="R14" s="220"/>
      <c r="S14" s="220"/>
      <c r="T14" s="220"/>
      <c r="U14" s="220"/>
      <c r="V14" s="225"/>
    </row>
    <row r="15" spans="1:22" ht="25" customHeight="1">
      <c r="A15" s="220"/>
      <c r="B15" s="311" t="s">
        <v>13</v>
      </c>
      <c r="C15" s="312"/>
      <c r="D15" s="312"/>
      <c r="E15" s="312"/>
      <c r="F15" s="312"/>
      <c r="G15" s="226"/>
      <c r="H15" s="306" t="s">
        <v>121</v>
      </c>
      <c r="I15" s="300" t="s">
        <v>122</v>
      </c>
      <c r="J15" s="300" t="s">
        <v>102</v>
      </c>
      <c r="K15" s="220"/>
      <c r="L15" s="299" t="s">
        <v>101</v>
      </c>
      <c r="M15" s="299"/>
      <c r="N15" s="205"/>
      <c r="O15" s="299" t="s">
        <v>102</v>
      </c>
      <c r="P15" s="320"/>
      <c r="Q15" s="55"/>
      <c r="R15" s="337" t="s">
        <v>123</v>
      </c>
      <c r="S15" s="338"/>
      <c r="T15" s="338"/>
      <c r="U15" s="220"/>
      <c r="V15" s="225"/>
    </row>
    <row r="16" spans="1:22" ht="25" customHeight="1">
      <c r="A16" s="220"/>
      <c r="B16" s="313"/>
      <c r="C16" s="314"/>
      <c r="D16" s="314"/>
      <c r="E16" s="314"/>
      <c r="F16" s="314"/>
      <c r="G16" s="226"/>
      <c r="H16" s="307"/>
      <c r="I16" s="300"/>
      <c r="J16" s="300"/>
      <c r="K16" s="220"/>
      <c r="L16" s="321" t="s">
        <v>124</v>
      </c>
      <c r="M16" s="45" t="s">
        <v>125</v>
      </c>
      <c r="N16" s="206"/>
      <c r="O16" s="321" t="s">
        <v>124</v>
      </c>
      <c r="P16" s="46" t="s">
        <v>125</v>
      </c>
      <c r="Q16" s="55"/>
      <c r="R16" s="339"/>
      <c r="S16" s="340"/>
      <c r="T16" s="340"/>
      <c r="U16" s="220"/>
      <c r="V16" s="225"/>
    </row>
    <row r="17" spans="1:21" ht="25" customHeight="1">
      <c r="A17" s="220"/>
      <c r="B17" s="315"/>
      <c r="C17" s="316"/>
      <c r="D17" s="316"/>
      <c r="E17" s="316"/>
      <c r="F17" s="316"/>
      <c r="G17" s="226"/>
      <c r="H17" s="308"/>
      <c r="I17" s="301"/>
      <c r="J17" s="301"/>
      <c r="K17" s="220"/>
      <c r="L17" s="322"/>
      <c r="M17" s="227" t="s">
        <v>126</v>
      </c>
      <c r="N17" s="228"/>
      <c r="O17" s="322"/>
      <c r="P17" s="229" t="s">
        <v>126</v>
      </c>
      <c r="Q17" s="55"/>
      <c r="R17" s="341"/>
      <c r="S17" s="342"/>
      <c r="T17" s="342"/>
      <c r="U17" s="220"/>
    </row>
    <row r="18" spans="1:21" ht="10" customHeight="1">
      <c r="A18" s="220"/>
      <c r="B18" s="172"/>
      <c r="C18" s="173"/>
      <c r="D18" s="173"/>
      <c r="E18" s="174"/>
      <c r="F18" s="174"/>
      <c r="G18" s="220"/>
      <c r="H18" s="3"/>
      <c r="I18" s="224"/>
      <c r="J18" s="224"/>
      <c r="K18" s="220"/>
      <c r="L18" s="220"/>
      <c r="M18" s="220"/>
      <c r="N18" s="220"/>
      <c r="O18" s="220"/>
      <c r="P18" s="220"/>
      <c r="Q18" s="220"/>
      <c r="R18" s="220"/>
      <c r="S18" s="220"/>
      <c r="T18" s="220"/>
      <c r="U18" s="220"/>
    </row>
    <row r="19" spans="1:21" ht="18" customHeight="1">
      <c r="A19" s="220"/>
      <c r="B19" s="195">
        <v>1</v>
      </c>
      <c r="C19" s="284" t="s">
        <v>127</v>
      </c>
      <c r="D19" s="285"/>
      <c r="E19" s="285"/>
      <c r="F19" s="286"/>
      <c r="G19" s="230"/>
      <c r="H19" s="34"/>
      <c r="I19" s="231"/>
      <c r="J19" s="231"/>
      <c r="K19" s="230"/>
      <c r="L19" s="34"/>
      <c r="M19" s="11"/>
      <c r="N19" s="209"/>
      <c r="O19" s="34"/>
      <c r="P19" s="11"/>
      <c r="Q19" s="36"/>
      <c r="R19" s="61"/>
      <c r="S19" s="61"/>
      <c r="T19" s="61"/>
      <c r="U19" s="220"/>
    </row>
    <row r="20" spans="1:21" ht="55" customHeight="1">
      <c r="A20" s="220"/>
      <c r="B20" s="175"/>
      <c r="C20" s="287" t="s">
        <v>128</v>
      </c>
      <c r="D20" s="288"/>
      <c r="E20" s="288"/>
      <c r="F20" s="289"/>
      <c r="G20" s="232"/>
      <c r="H20" s="49">
        <v>12</v>
      </c>
      <c r="I20" s="224"/>
      <c r="J20" s="224"/>
      <c r="K20" s="224"/>
      <c r="L20" s="176">
        <f>E12</f>
        <v>0</v>
      </c>
      <c r="M20" s="4" t="str">
        <f>IF(L20=0,"",IF(L20&gt;=H20,"Yes","No"))</f>
        <v/>
      </c>
      <c r="N20" s="56"/>
      <c r="O20" s="176">
        <f>F12</f>
        <v>0</v>
      </c>
      <c r="P20" s="4" t="str">
        <f>IF(O20=0,"",IF(AND(O20&gt;=H20,O20&gt;0),"Yes","No"))</f>
        <v/>
      </c>
      <c r="Q20" s="56"/>
      <c r="R20" s="281"/>
      <c r="S20" s="282"/>
      <c r="T20" s="283"/>
      <c r="U20" s="220"/>
    </row>
    <row r="21" spans="1:21" ht="18" customHeight="1">
      <c r="A21" s="220"/>
      <c r="B21" s="195">
        <v>2</v>
      </c>
      <c r="C21" s="284" t="s">
        <v>129</v>
      </c>
      <c r="D21" s="285"/>
      <c r="E21" s="285"/>
      <c r="F21" s="286"/>
      <c r="G21" s="230"/>
      <c r="H21" s="35"/>
      <c r="I21" s="231"/>
      <c r="J21" s="231"/>
      <c r="K21" s="230"/>
      <c r="L21" s="34"/>
      <c r="M21" s="12"/>
      <c r="N21" s="36"/>
      <c r="O21" s="34"/>
      <c r="P21" s="12"/>
      <c r="Q21" s="36"/>
      <c r="R21" s="261"/>
      <c r="S21" s="261"/>
      <c r="T21" s="261"/>
      <c r="U21" s="220"/>
    </row>
    <row r="22" spans="1:21" ht="55" customHeight="1">
      <c r="A22" s="220"/>
      <c r="B22" s="175"/>
      <c r="C22" s="287" t="s">
        <v>130</v>
      </c>
      <c r="D22" s="288"/>
      <c r="E22" s="288"/>
      <c r="F22" s="289"/>
      <c r="G22" s="232"/>
      <c r="H22" s="49">
        <v>4</v>
      </c>
      <c r="I22" s="224"/>
      <c r="J22" s="224"/>
      <c r="K22" s="224"/>
      <c r="L22" s="14"/>
      <c r="M22" s="4" t="str">
        <f>IF(ISBLANK(L22),"",IF(AND(L22&gt;=H22,L22&gt;0),"Yes","No"))</f>
        <v/>
      </c>
      <c r="N22" s="56"/>
      <c r="O22" s="14"/>
      <c r="P22" s="4" t="str">
        <f>IF(ISBLANK(O22),"",IF(O22&gt;=H22,"Yes","No"))</f>
        <v/>
      </c>
      <c r="Q22" s="56"/>
      <c r="R22" s="281"/>
      <c r="S22" s="282"/>
      <c r="T22" s="283"/>
      <c r="U22" s="220"/>
    </row>
    <row r="23" spans="1:21" ht="18" customHeight="1">
      <c r="A23" s="220"/>
      <c r="B23" s="195">
        <v>3</v>
      </c>
      <c r="C23" s="284" t="s">
        <v>131</v>
      </c>
      <c r="D23" s="285"/>
      <c r="E23" s="285"/>
      <c r="F23" s="286"/>
      <c r="G23" s="230"/>
      <c r="H23" s="35"/>
      <c r="I23" s="231"/>
      <c r="J23" s="231"/>
      <c r="K23" s="230"/>
      <c r="L23" s="34"/>
      <c r="M23" s="12"/>
      <c r="N23" s="36"/>
      <c r="O23" s="34"/>
      <c r="P23" s="12"/>
      <c r="Q23" s="36"/>
      <c r="R23" s="261"/>
      <c r="S23" s="261"/>
      <c r="T23" s="261"/>
      <c r="U23" s="220"/>
    </row>
    <row r="24" spans="1:21" ht="55" customHeight="1">
      <c r="A24" s="220"/>
      <c r="B24" s="175"/>
      <c r="C24" s="287" t="s">
        <v>132</v>
      </c>
      <c r="D24" s="288"/>
      <c r="E24" s="288"/>
      <c r="F24" s="289"/>
      <c r="G24" s="232"/>
      <c r="H24" s="51">
        <v>0.75</v>
      </c>
      <c r="I24" s="304" t="s">
        <v>133</v>
      </c>
      <c r="J24" s="305"/>
      <c r="K24" s="233"/>
      <c r="L24" s="66"/>
      <c r="M24" s="4" t="str">
        <f>IF(ISBLANK(L24),"",IF(AND(L24&gt;=H24,L24&gt;=0),"Yes","No"))</f>
        <v/>
      </c>
      <c r="N24" s="56"/>
      <c r="O24" s="66"/>
      <c r="P24" s="4" t="str">
        <f>IF(ISBLANK(O24),"",IF(AND(O24&gt;=H24,O24&gt;=0),"Yes","No"))</f>
        <v/>
      </c>
      <c r="Q24" s="56"/>
      <c r="R24" s="281"/>
      <c r="S24" s="282"/>
      <c r="T24" s="283"/>
      <c r="U24" s="220"/>
    </row>
    <row r="25" spans="1:21" ht="18" customHeight="1">
      <c r="A25" s="220"/>
      <c r="B25" s="195">
        <v>4</v>
      </c>
      <c r="C25" s="284" t="s">
        <v>134</v>
      </c>
      <c r="D25" s="285"/>
      <c r="E25" s="285"/>
      <c r="F25" s="286"/>
      <c r="G25" s="230"/>
      <c r="H25" s="35"/>
      <c r="I25" s="231"/>
      <c r="J25" s="231"/>
      <c r="K25" s="230"/>
      <c r="L25" s="35"/>
      <c r="M25" s="12"/>
      <c r="N25" s="36"/>
      <c r="O25" s="35"/>
      <c r="P25" s="12"/>
      <c r="Q25" s="36"/>
      <c r="R25" s="261"/>
      <c r="S25" s="261"/>
      <c r="T25" s="261"/>
      <c r="U25" s="220"/>
    </row>
    <row r="26" spans="1:21" ht="30" customHeight="1">
      <c r="A26" s="220"/>
      <c r="B26" s="193"/>
      <c r="C26" s="287" t="s">
        <v>135</v>
      </c>
      <c r="D26" s="288"/>
      <c r="E26" s="288"/>
      <c r="F26" s="289"/>
      <c r="G26" s="233"/>
      <c r="H26" s="50" t="s">
        <v>136</v>
      </c>
      <c r="I26" s="49">
        <f>IF(ISBLANK(E11),,E11)</f>
        <v>0</v>
      </c>
      <c r="J26" s="49">
        <f>IF(ISBLANK(F11),,F11)</f>
        <v>0</v>
      </c>
      <c r="K26" s="230"/>
      <c r="L26" s="194"/>
      <c r="M26" s="302" t="str">
        <f>IF(ISBLANK(L27),"",IF(ISBLANK(E11),"",IF(AND(L27&gt;=I27,L27&gt;0, L26=I26),"Yes","No")))</f>
        <v/>
      </c>
      <c r="N26" s="56"/>
      <c r="O26" s="54"/>
      <c r="P26" s="302" t="str">
        <f>IF(ISBLANK(O27),"",IF(ISBLANK(F11),"",IF(AND(O27&gt;=J27,O27&gt;0, O26=J26),"Yes","No")))</f>
        <v/>
      </c>
      <c r="Q26" s="36"/>
      <c r="R26" s="325"/>
      <c r="S26" s="326"/>
      <c r="T26" s="327"/>
      <c r="U26" s="220"/>
    </row>
    <row r="27" spans="1:21" ht="45" customHeight="1">
      <c r="A27" s="220"/>
      <c r="B27" s="175"/>
      <c r="C27" s="287" t="s">
        <v>137</v>
      </c>
      <c r="D27" s="288"/>
      <c r="E27" s="288"/>
      <c r="F27" s="289"/>
      <c r="G27" s="230"/>
      <c r="H27" s="50">
        <v>0.5</v>
      </c>
      <c r="I27" s="49">
        <f>IF(ISBLANK(E11),,ROUND(E11*H27,0))</f>
        <v>0</v>
      </c>
      <c r="J27" s="49">
        <f>IF(ISBLANK(F11),,ROUND(F11*H27,0))</f>
        <v>0</v>
      </c>
      <c r="K27" s="234"/>
      <c r="L27" s="194"/>
      <c r="M27" s="303"/>
      <c r="N27" s="220"/>
      <c r="O27" s="54"/>
      <c r="P27" s="303"/>
      <c r="Q27" s="36"/>
      <c r="R27" s="328"/>
      <c r="S27" s="329"/>
      <c r="T27" s="330"/>
      <c r="U27" s="220"/>
    </row>
    <row r="28" spans="1:21" ht="18" customHeight="1">
      <c r="A28" s="220"/>
      <c r="B28" s="195">
        <v>5</v>
      </c>
      <c r="C28" s="284" t="s">
        <v>138</v>
      </c>
      <c r="D28" s="285"/>
      <c r="E28" s="285"/>
      <c r="F28" s="286"/>
      <c r="G28" s="230"/>
      <c r="H28" s="35"/>
      <c r="I28" s="231"/>
      <c r="J28" s="231"/>
      <c r="K28" s="230"/>
      <c r="L28" s="35"/>
      <c r="M28" s="12"/>
      <c r="N28" s="36"/>
      <c r="O28" s="35"/>
      <c r="P28" s="12"/>
      <c r="Q28" s="36"/>
      <c r="R28" s="261"/>
      <c r="S28" s="261"/>
      <c r="T28" s="261"/>
      <c r="U28" s="220"/>
    </row>
    <row r="29" spans="1:21" ht="55" customHeight="1">
      <c r="A29" s="220"/>
      <c r="B29" s="175"/>
      <c r="C29" s="287" t="s">
        <v>139</v>
      </c>
      <c r="D29" s="288"/>
      <c r="E29" s="288"/>
      <c r="F29" s="289"/>
      <c r="G29" s="232"/>
      <c r="H29" s="49">
        <v>4</v>
      </c>
      <c r="I29" s="224"/>
      <c r="J29" s="224"/>
      <c r="K29" s="224"/>
      <c r="L29" s="14"/>
      <c r="M29" s="4" t="str">
        <f>IF(ISBLANK(L29),"",IF(AND(L29&gt;=H29,L29&gt;0),"Yes","No"))</f>
        <v/>
      </c>
      <c r="N29" s="36"/>
      <c r="O29" s="14"/>
      <c r="P29" s="4" t="str">
        <f>IF(ISBLANK(O29),"",IF(AND(O29&gt;=H29,O29&gt;0),"Yes","No"))</f>
        <v/>
      </c>
      <c r="Q29" s="56"/>
      <c r="R29" s="281"/>
      <c r="S29" s="282"/>
      <c r="T29" s="283"/>
      <c r="U29" s="220"/>
    </row>
    <row r="30" spans="1:21" ht="18" customHeight="1">
      <c r="A30" s="220"/>
      <c r="B30" s="195">
        <v>6</v>
      </c>
      <c r="C30" s="284" t="s">
        <v>140</v>
      </c>
      <c r="D30" s="285"/>
      <c r="E30" s="285"/>
      <c r="F30" s="286"/>
      <c r="G30" s="220"/>
      <c r="H30" s="34"/>
      <c r="I30" s="224"/>
      <c r="J30" s="224"/>
      <c r="K30" s="220"/>
      <c r="L30" s="34"/>
      <c r="M30" s="11"/>
      <c r="N30" s="36"/>
      <c r="O30" s="34"/>
      <c r="P30" s="11"/>
      <c r="Q30" s="220"/>
      <c r="R30" s="262"/>
      <c r="S30" s="262"/>
      <c r="T30" s="262"/>
      <c r="U30" s="220"/>
    </row>
    <row r="31" spans="1:21" ht="55" customHeight="1">
      <c r="A31" s="220"/>
      <c r="B31" s="175"/>
      <c r="C31" s="278" t="s">
        <v>141</v>
      </c>
      <c r="D31" s="279"/>
      <c r="E31" s="279"/>
      <c r="F31" s="280"/>
      <c r="G31" s="230"/>
      <c r="H31" s="157" t="s">
        <v>142</v>
      </c>
      <c r="I31" s="49" t="str">
        <f>IF(ISBLANK(E12),"",IF(E12&lt;20,1,IF(E12&lt;30,2,IF(E12&lt;40,3,4))))</f>
        <v/>
      </c>
      <c r="J31" s="49" t="str">
        <f>IF(ISBLANK(F12),"",IF(F12&lt;20,1,IF(F12&lt;30,2,IF(F12&lt;40,3,4))))</f>
        <v/>
      </c>
      <c r="K31" s="235"/>
      <c r="L31" s="54"/>
      <c r="M31" s="4" t="str">
        <f>IF(ISBLANK(L31),"",IF(ISBLANK(E12),"",IF(AND(L31&gt;=I31,L31&gt;0),"Yes","No")))</f>
        <v/>
      </c>
      <c r="N31" s="36"/>
      <c r="O31" s="54"/>
      <c r="P31" s="4" t="str">
        <f>IF(ISBLANK(O31),"",IF(ISBLANK(F12),"",IF(AND(O31&gt;=J31,O31&gt;0),"Yes","No")))</f>
        <v/>
      </c>
      <c r="Q31" s="36"/>
      <c r="R31" s="281"/>
      <c r="S31" s="282"/>
      <c r="T31" s="283"/>
      <c r="U31" s="220"/>
    </row>
    <row r="32" spans="1:21" ht="18" customHeight="1">
      <c r="A32" s="220"/>
      <c r="B32" s="195">
        <v>7</v>
      </c>
      <c r="C32" s="284" t="s">
        <v>143</v>
      </c>
      <c r="D32" s="285"/>
      <c r="E32" s="285"/>
      <c r="F32" s="286"/>
      <c r="G32" s="230"/>
      <c r="H32" s="35"/>
      <c r="I32" s="231"/>
      <c r="J32" s="231"/>
      <c r="K32" s="230"/>
      <c r="L32" s="35"/>
      <c r="M32" s="11"/>
      <c r="N32" s="36"/>
      <c r="O32" s="34"/>
      <c r="P32" s="12"/>
      <c r="Q32" s="36"/>
      <c r="R32" s="261"/>
      <c r="S32" s="261"/>
      <c r="T32" s="261"/>
      <c r="U32" s="220"/>
    </row>
    <row r="33" spans="1:21" ht="55" customHeight="1">
      <c r="A33" s="220"/>
      <c r="B33" s="175"/>
      <c r="C33" s="287" t="s">
        <v>144</v>
      </c>
      <c r="D33" s="288"/>
      <c r="E33" s="288"/>
      <c r="F33" s="289"/>
      <c r="G33" s="232"/>
      <c r="H33" s="51">
        <v>0.65</v>
      </c>
      <c r="I33" s="49">
        <f>IF(ISBLANK(E12),,ROUND(E12*H33,0))</f>
        <v>0</v>
      </c>
      <c r="J33" s="49">
        <f>IF(ISBLANK(F12),,ROUND(F12*H33,0))</f>
        <v>0</v>
      </c>
      <c r="K33" s="236"/>
      <c r="L33" s="54"/>
      <c r="M33" s="4" t="str">
        <f>IF(ISBLANK(L33),"",IF(ISBLANK(E12),"",IF(AND(L33&gt;=I33,L33&gt;0),"Yes","No")))</f>
        <v/>
      </c>
      <c r="N33" s="36"/>
      <c r="O33" s="54"/>
      <c r="P33" s="4" t="str">
        <f>IF(ISBLANK(O33),"",IF(ISBLANK(F12),"",IF(AND(O33&gt;=J33,O33&gt;0),"Yes","No")))</f>
        <v/>
      </c>
      <c r="Q33" s="56"/>
      <c r="R33" s="281"/>
      <c r="S33" s="282"/>
      <c r="T33" s="283"/>
      <c r="U33" s="220"/>
    </row>
    <row r="34" spans="1:21" ht="18" customHeight="1">
      <c r="A34" s="220"/>
      <c r="B34" s="195">
        <v>8</v>
      </c>
      <c r="C34" s="284" t="s">
        <v>145</v>
      </c>
      <c r="D34" s="285"/>
      <c r="E34" s="285"/>
      <c r="F34" s="286"/>
      <c r="G34" s="230"/>
      <c r="H34" s="35"/>
      <c r="I34" s="231"/>
      <c r="J34" s="231"/>
      <c r="K34" s="230"/>
      <c r="L34" s="35"/>
      <c r="M34" s="11"/>
      <c r="N34" s="36"/>
      <c r="O34" s="34"/>
      <c r="P34" s="12"/>
      <c r="Q34" s="36"/>
      <c r="R34" s="261"/>
      <c r="S34" s="261"/>
      <c r="T34" s="261"/>
      <c r="U34" s="220"/>
    </row>
    <row r="35" spans="1:21" ht="55" customHeight="1">
      <c r="A35" s="220"/>
      <c r="B35" s="175"/>
      <c r="C35" s="287" t="s">
        <v>146</v>
      </c>
      <c r="D35" s="288"/>
      <c r="E35" s="288"/>
      <c r="F35" s="289"/>
      <c r="G35" s="232"/>
      <c r="H35" s="51">
        <v>0.5</v>
      </c>
      <c r="I35" s="49">
        <f>IF(ISBLANK(E12),,ROUND(E12*H35,0))</f>
        <v>0</v>
      </c>
      <c r="J35" s="49">
        <f>IF(ISBLANK(F12),,ROUND(F12*H35,0))</f>
        <v>0</v>
      </c>
      <c r="K35" s="232"/>
      <c r="L35" s="54"/>
      <c r="M35" s="4" t="str">
        <f>IF(ISBLANK(L35),"",IF(ISBLANK(E12),"",IF(AND(L35&gt;=I35,L35&gt;0),"Yes","No")))</f>
        <v/>
      </c>
      <c r="N35" s="36"/>
      <c r="O35" s="54"/>
      <c r="P35" s="4" t="str">
        <f>IF(ISBLANK(O35),"",IF(ISBLANK(F12),"",IF(AND(O35&gt;=J35,O35&gt;0),"Yes","No")))</f>
        <v/>
      </c>
      <c r="Q35" s="56"/>
      <c r="R35" s="281"/>
      <c r="S35" s="282"/>
      <c r="T35" s="283"/>
      <c r="U35" s="220"/>
    </row>
    <row r="36" spans="1:21" ht="18" customHeight="1">
      <c r="A36" s="220"/>
      <c r="B36" s="195">
        <v>9</v>
      </c>
      <c r="C36" s="284" t="s">
        <v>147</v>
      </c>
      <c r="D36" s="285"/>
      <c r="E36" s="285"/>
      <c r="F36" s="286"/>
      <c r="G36" s="230"/>
      <c r="H36" s="35"/>
      <c r="I36" s="231"/>
      <c r="J36" s="231"/>
      <c r="K36" s="230"/>
      <c r="L36" s="35"/>
      <c r="M36" s="11"/>
      <c r="N36" s="36"/>
      <c r="O36" s="34"/>
      <c r="P36" s="12"/>
      <c r="Q36" s="36"/>
      <c r="R36" s="261"/>
      <c r="S36" s="261"/>
      <c r="T36" s="261"/>
      <c r="U36" s="220"/>
    </row>
    <row r="37" spans="1:21" ht="55" customHeight="1">
      <c r="A37" s="220"/>
      <c r="B37" s="175"/>
      <c r="C37" s="287" t="s">
        <v>148</v>
      </c>
      <c r="D37" s="288"/>
      <c r="E37" s="288"/>
      <c r="F37" s="289"/>
      <c r="G37" s="232"/>
      <c r="H37" s="49">
        <v>4</v>
      </c>
      <c r="I37" s="224"/>
      <c r="J37" s="224"/>
      <c r="K37" s="224"/>
      <c r="L37" s="14"/>
      <c r="M37" s="4" t="str">
        <f>IF(ISBLANK(L37),"",IF(AND(L37&gt;=H37,L37&gt;0),"Yes","No"))</f>
        <v/>
      </c>
      <c r="N37" s="36"/>
      <c r="O37" s="14"/>
      <c r="P37" s="4" t="str">
        <f>IF(ISBLANK(O37),"",IF(AND(O37&gt;=H37,O37&gt;0),"Yes","No"))</f>
        <v/>
      </c>
      <c r="Q37" s="56"/>
      <c r="R37" s="281"/>
      <c r="S37" s="282"/>
      <c r="T37" s="283"/>
      <c r="U37" s="220"/>
    </row>
    <row r="38" spans="1:21" ht="18" customHeight="1">
      <c r="A38" s="220"/>
      <c r="B38" s="195">
        <v>10</v>
      </c>
      <c r="C38" s="284" t="s">
        <v>149</v>
      </c>
      <c r="D38" s="285"/>
      <c r="E38" s="285"/>
      <c r="F38" s="286"/>
      <c r="G38" s="230"/>
      <c r="H38" s="35"/>
      <c r="I38" s="231"/>
      <c r="J38" s="231"/>
      <c r="K38" s="230"/>
      <c r="L38" s="35"/>
      <c r="M38" s="11"/>
      <c r="N38" s="36"/>
      <c r="O38" s="34"/>
      <c r="P38" s="12"/>
      <c r="Q38" s="36"/>
      <c r="R38" s="261"/>
      <c r="S38" s="261"/>
      <c r="T38" s="261"/>
      <c r="U38" s="220"/>
    </row>
    <row r="39" spans="1:21" ht="55" customHeight="1">
      <c r="A39" s="220"/>
      <c r="B39" s="175"/>
      <c r="C39" s="287" t="s">
        <v>150</v>
      </c>
      <c r="D39" s="288"/>
      <c r="E39" s="288"/>
      <c r="F39" s="289"/>
      <c r="G39" s="232"/>
      <c r="H39" s="49">
        <v>2</v>
      </c>
      <c r="I39" s="224"/>
      <c r="J39" s="224"/>
      <c r="K39" s="224"/>
      <c r="L39" s="14"/>
      <c r="M39" s="4" t="str">
        <f>IF(ISBLANK(L39),"",IF(AND(L39&gt;=H39,L39&gt;0),"Yes","No"))</f>
        <v/>
      </c>
      <c r="N39" s="36"/>
      <c r="O39" s="14"/>
      <c r="P39" s="4" t="str">
        <f>IF(ISBLANK(O39),"",IF(AND(O39&gt;=H39,O39&gt;0),"Yes","No"))</f>
        <v/>
      </c>
      <c r="Q39" s="56"/>
      <c r="R39" s="281"/>
      <c r="S39" s="282"/>
      <c r="T39" s="283"/>
      <c r="U39" s="220"/>
    </row>
    <row r="40" spans="1:21" ht="18" customHeight="1">
      <c r="A40" s="220"/>
      <c r="B40" s="195">
        <v>11</v>
      </c>
      <c r="C40" s="284" t="s">
        <v>151</v>
      </c>
      <c r="D40" s="285"/>
      <c r="E40" s="285"/>
      <c r="F40" s="286"/>
      <c r="G40" s="230"/>
      <c r="H40" s="35"/>
      <c r="I40" s="231"/>
      <c r="J40" s="231"/>
      <c r="K40" s="230"/>
      <c r="L40" s="35"/>
      <c r="M40" s="11"/>
      <c r="N40" s="36"/>
      <c r="O40" s="34"/>
      <c r="P40" s="12"/>
      <c r="Q40" s="36"/>
      <c r="R40" s="261"/>
      <c r="S40" s="261"/>
      <c r="T40" s="261"/>
      <c r="U40" s="220"/>
    </row>
    <row r="41" spans="1:21" ht="55" customHeight="1">
      <c r="A41" s="220"/>
      <c r="B41" s="175"/>
      <c r="C41" s="287" t="s">
        <v>152</v>
      </c>
      <c r="D41" s="288"/>
      <c r="E41" s="288"/>
      <c r="F41" s="289"/>
      <c r="G41" s="232"/>
      <c r="H41" s="49">
        <v>2</v>
      </c>
      <c r="I41" s="224"/>
      <c r="J41" s="224"/>
      <c r="K41" s="224"/>
      <c r="L41" s="14"/>
      <c r="M41" s="4" t="str">
        <f>IF(ISBLANK(L41),"",IF(AND(L41&gt;=H41,L41&gt;0),"Yes","No"))</f>
        <v/>
      </c>
      <c r="N41" s="36"/>
      <c r="O41" s="14"/>
      <c r="P41" s="4" t="str">
        <f>IF(ISBLANK(O41),"",IF(AND(O41&gt;=H41,O41&gt;0),"Yes","No"))</f>
        <v/>
      </c>
      <c r="Q41" s="56"/>
      <c r="R41" s="281"/>
      <c r="S41" s="282"/>
      <c r="T41" s="283"/>
      <c r="U41" s="220"/>
    </row>
    <row r="42" spans="1:21" ht="18" customHeight="1">
      <c r="A42" s="220"/>
      <c r="B42" s="195">
        <v>12</v>
      </c>
      <c r="C42" s="284" t="s">
        <v>153</v>
      </c>
      <c r="D42" s="285"/>
      <c r="E42" s="285"/>
      <c r="F42" s="286"/>
      <c r="G42" s="230"/>
      <c r="H42" s="35"/>
      <c r="I42" s="231"/>
      <c r="J42" s="231"/>
      <c r="K42" s="230"/>
      <c r="L42" s="35"/>
      <c r="M42" s="11"/>
      <c r="N42" s="36"/>
      <c r="O42" s="34"/>
      <c r="P42" s="12"/>
      <c r="Q42" s="36"/>
      <c r="R42" s="261"/>
      <c r="S42" s="261"/>
      <c r="T42" s="261"/>
      <c r="U42" s="220"/>
    </row>
    <row r="43" spans="1:21" ht="55" customHeight="1">
      <c r="A43" s="220"/>
      <c r="B43" s="175"/>
      <c r="C43" s="287" t="s">
        <v>154</v>
      </c>
      <c r="D43" s="288"/>
      <c r="E43" s="288"/>
      <c r="F43" s="289"/>
      <c r="G43" s="232"/>
      <c r="H43" s="111">
        <v>0.5</v>
      </c>
      <c r="I43" s="49">
        <f>IF(ISBLANK(E12),,ROUND(E12*H43,0))</f>
        <v>0</v>
      </c>
      <c r="J43" s="49">
        <f>IF(ISBLANK(F12),,ROUND(F12*H43,0))</f>
        <v>0</v>
      </c>
      <c r="K43" s="232"/>
      <c r="L43" s="54"/>
      <c r="M43" s="4" t="str">
        <f>IF(ISBLANK(L43),"",IF(ISBLANK(E12),"",IF(AND(L43&gt;=I43,L43&gt;0),"Yes","No")))</f>
        <v/>
      </c>
      <c r="N43" s="36"/>
      <c r="O43" s="54"/>
      <c r="P43" s="4" t="str">
        <f>IF(ISBLANK(O43),"",IF(ISBLANK(F12),"",IF(AND(O43&gt;=J43,O43&gt;0),"Yes","No")))</f>
        <v/>
      </c>
      <c r="Q43" s="56"/>
      <c r="R43" s="281"/>
      <c r="S43" s="282"/>
      <c r="T43" s="283"/>
      <c r="U43" s="220"/>
    </row>
    <row r="44" spans="1:21" ht="18" customHeight="1">
      <c r="A44" s="220"/>
      <c r="B44" s="195">
        <v>13</v>
      </c>
      <c r="C44" s="284" t="s">
        <v>155</v>
      </c>
      <c r="D44" s="285"/>
      <c r="E44" s="285"/>
      <c r="F44" s="286"/>
      <c r="G44" s="230"/>
      <c r="H44" s="35"/>
      <c r="I44" s="231"/>
      <c r="J44" s="231"/>
      <c r="K44" s="230"/>
      <c r="L44" s="35"/>
      <c r="M44" s="11"/>
      <c r="N44" s="36"/>
      <c r="O44" s="34"/>
      <c r="P44" s="12"/>
      <c r="Q44" s="36"/>
      <c r="R44" s="261"/>
      <c r="S44" s="261"/>
      <c r="T44" s="261"/>
      <c r="U44" s="220"/>
    </row>
    <row r="45" spans="1:21" ht="55" customHeight="1">
      <c r="A45" s="220"/>
      <c r="B45" s="162"/>
      <c r="C45" s="278" t="s">
        <v>156</v>
      </c>
      <c r="D45" s="279"/>
      <c r="E45" s="279"/>
      <c r="F45" s="280"/>
      <c r="G45" s="230"/>
      <c r="H45" s="49" t="s">
        <v>126</v>
      </c>
      <c r="I45" s="49">
        <f>E13</f>
        <v>0</v>
      </c>
      <c r="J45" s="49">
        <f>F13</f>
        <v>0</v>
      </c>
      <c r="K45" s="224"/>
      <c r="L45" s="13"/>
      <c r="M45" s="4" t="str">
        <f>IF(ISBLANK(L45),"",IF(LOWER(LEFT(L45,1))="y","Yes","No"))</f>
        <v/>
      </c>
      <c r="N45" s="36"/>
      <c r="O45" s="13"/>
      <c r="P45" s="4" t="str">
        <f>IF(ISBLANK(O45),"",IF(LOWER(LEFT(O45,1))="y","Yes","No"))</f>
        <v/>
      </c>
      <c r="Q45" s="36"/>
      <c r="R45" s="290"/>
      <c r="S45" s="291"/>
      <c r="T45" s="292"/>
      <c r="U45" s="220"/>
    </row>
    <row r="46" spans="1:21" ht="18" customHeight="1">
      <c r="A46" s="220"/>
      <c r="B46" s="195">
        <v>14</v>
      </c>
      <c r="C46" s="284" t="s">
        <v>158</v>
      </c>
      <c r="D46" s="285"/>
      <c r="E46" s="285"/>
      <c r="F46" s="286"/>
      <c r="G46" s="230"/>
      <c r="H46" s="35"/>
      <c r="I46" s="231"/>
      <c r="J46" s="231"/>
      <c r="K46" s="230"/>
      <c r="L46" s="35"/>
      <c r="M46" s="11"/>
      <c r="N46" s="36"/>
      <c r="O46" s="34"/>
      <c r="P46" s="12"/>
      <c r="Q46" s="36"/>
      <c r="R46" s="261"/>
      <c r="S46" s="261"/>
      <c r="T46" s="261"/>
      <c r="U46" s="220"/>
    </row>
    <row r="47" spans="1:21" ht="55" customHeight="1">
      <c r="A47" s="220"/>
      <c r="B47" s="175"/>
      <c r="C47" s="287" t="s">
        <v>159</v>
      </c>
      <c r="D47" s="288"/>
      <c r="E47" s="288"/>
      <c r="F47" s="289"/>
      <c r="G47" s="232"/>
      <c r="H47" s="49" t="s">
        <v>126</v>
      </c>
      <c r="I47" s="224"/>
      <c r="J47" s="224"/>
      <c r="K47" s="224"/>
      <c r="L47" s="13"/>
      <c r="M47" s="4" t="str">
        <f>IF(ISBLANK(L47),"",IF(LOWER(LEFT(L47,1))="y","Yes","No"))</f>
        <v/>
      </c>
      <c r="N47" s="36"/>
      <c r="O47" s="13"/>
      <c r="P47" s="4" t="str">
        <f>IF(ISBLANK(O47),"",IF(LOWER(LEFT(O47,1))="y","Yes","No"))</f>
        <v/>
      </c>
      <c r="Q47" s="56"/>
      <c r="R47" s="281"/>
      <c r="S47" s="282"/>
      <c r="T47" s="283"/>
      <c r="U47" s="220"/>
    </row>
    <row r="48" spans="1:21" ht="18" customHeight="1">
      <c r="A48" s="220"/>
      <c r="B48" s="195">
        <v>15</v>
      </c>
      <c r="C48" s="317" t="s">
        <v>160</v>
      </c>
      <c r="D48" s="285"/>
      <c r="E48" s="285"/>
      <c r="F48" s="286"/>
      <c r="G48" s="230"/>
      <c r="H48" s="35"/>
      <c r="I48" s="231"/>
      <c r="J48" s="231"/>
      <c r="K48" s="230"/>
      <c r="L48" s="35"/>
      <c r="M48" s="12"/>
      <c r="N48" s="36"/>
      <c r="O48" s="35"/>
      <c r="P48" s="12"/>
      <c r="Q48" s="36"/>
      <c r="R48" s="261"/>
      <c r="S48" s="261"/>
      <c r="T48" s="261"/>
      <c r="U48" s="220"/>
    </row>
    <row r="49" spans="1:22" ht="55" customHeight="1">
      <c r="A49" s="220"/>
      <c r="B49" s="175"/>
      <c r="C49" s="287" t="s">
        <v>161</v>
      </c>
      <c r="D49" s="288"/>
      <c r="E49" s="288"/>
      <c r="F49" s="289"/>
      <c r="G49" s="10"/>
      <c r="H49" s="49" t="s">
        <v>126</v>
      </c>
      <c r="I49" s="224"/>
      <c r="J49" s="224"/>
      <c r="K49" s="224"/>
      <c r="L49" s="13"/>
      <c r="M49" s="4" t="str">
        <f>IF(ISBLANK(L49),"",IF(LOWER(LEFT(L49,1))="y","Yes","No"))</f>
        <v/>
      </c>
      <c r="N49" s="56"/>
      <c r="O49" s="13"/>
      <c r="P49" s="4" t="str">
        <f>IF(ISBLANK(O49),"",IF(LOWER(LEFT(O49,1))="y","Yes","No"))</f>
        <v/>
      </c>
      <c r="Q49" s="56"/>
      <c r="R49" s="281"/>
      <c r="S49" s="282"/>
      <c r="T49" s="283"/>
      <c r="U49" s="220"/>
      <c r="V49" s="225"/>
    </row>
    <row r="50" spans="1:22" ht="15" customHeight="1">
      <c r="A50" s="220"/>
      <c r="B50" s="237"/>
      <c r="C50" s="220"/>
      <c r="D50" s="220"/>
      <c r="E50" s="220"/>
      <c r="F50" s="238"/>
      <c r="G50" s="234"/>
      <c r="H50" s="119"/>
      <c r="I50" s="231"/>
      <c r="J50" s="231"/>
      <c r="K50" s="230"/>
      <c r="L50" s="264"/>
      <c r="M50" s="15"/>
      <c r="N50" s="36"/>
      <c r="O50" s="264"/>
      <c r="P50" s="15"/>
      <c r="Q50" s="36"/>
      <c r="R50" s="263"/>
      <c r="S50" s="263"/>
      <c r="T50" s="263"/>
      <c r="U50" s="220"/>
      <c r="V50" s="225"/>
    </row>
    <row r="51" spans="1:22" s="2" customFormat="1" ht="25" customHeight="1">
      <c r="A51" s="5"/>
      <c r="B51" s="274" t="s">
        <v>163</v>
      </c>
      <c r="C51" s="275"/>
      <c r="D51" s="275"/>
      <c r="E51" s="275"/>
      <c r="F51" s="123"/>
      <c r="G51" s="124"/>
      <c r="H51" s="123"/>
      <c r="I51" s="224"/>
      <c r="J51" s="224"/>
      <c r="K51" s="224"/>
      <c r="L51" s="273" t="str">
        <f>IF(AND(L31&amp;L26&amp;L29&amp;L33&amp;L35&amp;L37&amp;L39&amp;L41&amp;L43&amp;L22&amp;L24&amp;L45&amp;L47&amp;L49="",L20&lt;1),"",COUNTIF($M$20:$M$49,"Yes"))</f>
        <v/>
      </c>
      <c r="M51" s="273"/>
      <c r="N51" s="36"/>
      <c r="O51" s="273" t="str">
        <f>IF(AND(O31&amp;O26&amp;O29&amp;O33&amp;O35&amp;O37&amp;O39&amp;O41&amp;O43&amp;O22&amp;O24&amp;O45&amp;O47&amp;O49="",O20&lt;1),"",COUNTIF($P$20:$P$49,"Yes"))</f>
        <v/>
      </c>
      <c r="P51" s="273"/>
      <c r="Q51" s="36"/>
      <c r="R51" s="290"/>
      <c r="S51" s="291"/>
      <c r="T51" s="292"/>
      <c r="U51" s="5"/>
    </row>
    <row r="52" spans="1:22" ht="10" customHeight="1">
      <c r="A52" s="6" t="s">
        <v>164</v>
      </c>
      <c r="B52" s="223"/>
      <c r="C52" s="220"/>
      <c r="D52" s="220"/>
      <c r="E52" s="220"/>
      <c r="F52" s="123"/>
      <c r="G52" s="238"/>
      <c r="H52" s="83"/>
      <c r="I52" s="224"/>
      <c r="J52" s="224"/>
      <c r="K52" s="220"/>
      <c r="L52" s="255" t="str">
        <f>IF(AND(L26="Yes", SUM(IF(L31="Yes", 1, 0), IF(L33="Yes", 1, 0), IF(L35="Yes", 1, 0), IF(L43="Yes", 1, 0)) &gt;= 3), "gold_approved", "gold_denied")</f>
        <v>gold_denied</v>
      </c>
      <c r="M52" s="255"/>
      <c r="N52" s="255"/>
      <c r="O52" s="255" t="str">
        <f>IF(AND(P26="Yes", SUM(IF(P31="Yes", 1, 0), IF(P33="Yes", 1, 0), IF(P35="Yes", 1, 0), IF(P43="Yes", 1, 0)) &gt;= 3), "gold_approved", "gold_denied")</f>
        <v>gold_denied</v>
      </c>
      <c r="P52" s="255"/>
      <c r="Q52" s="220"/>
      <c r="R52" s="331"/>
      <c r="S52" s="332"/>
      <c r="T52" s="333"/>
      <c r="U52" s="220"/>
      <c r="V52" s="225"/>
    </row>
    <row r="53" spans="1:22" ht="25" customHeight="1">
      <c r="A53" s="220"/>
      <c r="B53" s="274" t="s">
        <v>165</v>
      </c>
      <c r="C53" s="275"/>
      <c r="D53" s="275"/>
      <c r="E53" s="275"/>
      <c r="F53" s="123"/>
      <c r="G53" s="129"/>
      <c r="H53" s="129"/>
      <c r="I53" s="8"/>
      <c r="J53" s="8"/>
      <c r="K53" s="8"/>
      <c r="L53" s="298" t="str" cm="1">
        <f t="array" ref="L53">IF(st_total_firsteval="","",IF(AND(st_total_firsteval&gt;=13, st_gold_mandatory_firsteval="gold_approved"),"Gold Award",IF(st_total_firsteval&gt;=9,"Silver Award",IF(st_total_firsteval&gt;=5,"Bronze Award",IF(st_total_firsteval&gt;=1,"Participation","No Award")))))</f>
        <v/>
      </c>
      <c r="M53" s="298"/>
      <c r="N53" s="7"/>
      <c r="O53" s="298" t="str" cm="1">
        <f t="array" ref="O53">IF(st_total_final&lt;&gt;"",IF(AND(st_total_final&gt;=13, st_gold_mandatory_final="gold_approved"),"Gold Award",IF(st_total_final&gt;=9,"Silver Award",IF(st_total_final&gt;=5,"Bronze Award",IF(st_total_final&gt;=1,"Participation","No Award")))),"")</f>
        <v/>
      </c>
      <c r="P53" s="298"/>
      <c r="Q53" s="7"/>
      <c r="R53" s="334"/>
      <c r="S53" s="335"/>
      <c r="T53" s="336"/>
      <c r="U53" s="220"/>
      <c r="V53" s="225"/>
    </row>
    <row r="54" spans="1:22" s="202" customFormat="1" ht="45" customHeight="1">
      <c r="A54" s="215"/>
      <c r="B54" s="296" t="s">
        <v>166</v>
      </c>
      <c r="C54" s="297"/>
      <c r="D54" s="297"/>
      <c r="E54" s="297"/>
      <c r="F54" s="297"/>
      <c r="G54" s="297"/>
      <c r="H54" s="297"/>
      <c r="I54" s="297"/>
      <c r="J54" s="297"/>
      <c r="K54" s="297"/>
      <c r="L54" s="297"/>
      <c r="M54" s="297"/>
      <c r="N54" s="297"/>
      <c r="O54" s="297"/>
      <c r="P54" s="297"/>
      <c r="Q54" s="297"/>
      <c r="R54" s="297"/>
      <c r="S54" s="297"/>
      <c r="T54" s="297"/>
      <c r="U54" s="215"/>
      <c r="V54" s="213"/>
    </row>
    <row r="55" spans="1:22" ht="10" customHeight="1">
      <c r="A55" s="220"/>
      <c r="B55" s="223"/>
      <c r="C55" s="220"/>
      <c r="D55" s="220"/>
      <c r="E55" s="220"/>
      <c r="F55" s="220"/>
      <c r="G55" s="220"/>
      <c r="H55" s="52"/>
      <c r="I55" s="16"/>
      <c r="J55" s="16"/>
      <c r="K55" s="16"/>
      <c r="L55" s="220"/>
      <c r="M55" s="220"/>
      <c r="N55" s="220"/>
      <c r="O55" s="220"/>
      <c r="P55" s="17"/>
      <c r="Q55" s="17"/>
      <c r="R55" s="220"/>
      <c r="S55" s="220"/>
      <c r="T55" s="220"/>
      <c r="U55" s="220"/>
      <c r="V55" s="225"/>
    </row>
    <row r="56" spans="1:22" ht="30" customHeight="1">
      <c r="A56" s="220"/>
      <c r="B56" s="295" t="s">
        <v>167</v>
      </c>
      <c r="C56" s="295"/>
      <c r="D56" s="295"/>
      <c r="E56" s="295"/>
      <c r="F56" s="295"/>
      <c r="G56" s="295"/>
      <c r="H56" s="295"/>
      <c r="I56" s="295"/>
      <c r="J56" s="295"/>
      <c r="K56" s="295"/>
      <c r="L56" s="295"/>
      <c r="M56" s="295"/>
      <c r="N56" s="295"/>
      <c r="O56" s="295"/>
      <c r="P56" s="295"/>
      <c r="Q56" s="295"/>
      <c r="R56" s="295"/>
      <c r="S56" s="295"/>
      <c r="T56" s="295"/>
      <c r="U56" s="220"/>
      <c r="V56" s="225"/>
    </row>
    <row r="57" spans="1:22" ht="65.150000000000006" customHeight="1">
      <c r="A57" s="220"/>
      <c r="B57" s="223"/>
      <c r="C57" s="32" t="s">
        <v>168</v>
      </c>
      <c r="D57" s="294"/>
      <c r="E57" s="294"/>
      <c r="F57" s="294"/>
      <c r="G57" s="215"/>
      <c r="H57" s="294"/>
      <c r="I57" s="294"/>
      <c r="J57" s="294"/>
      <c r="K57" s="294"/>
      <c r="L57" s="294"/>
      <c r="M57" s="294"/>
      <c r="N57" s="239"/>
      <c r="O57" s="220"/>
      <c r="P57" s="17"/>
      <c r="Q57" s="240"/>
      <c r="R57" s="220"/>
      <c r="S57" s="220"/>
      <c r="T57" s="220"/>
      <c r="U57" s="220"/>
      <c r="V57" s="225"/>
    </row>
    <row r="58" spans="1:22" ht="15" customHeight="1">
      <c r="A58" s="220"/>
      <c r="B58" s="223"/>
      <c r="C58" s="220"/>
      <c r="D58" s="293" t="s">
        <v>169</v>
      </c>
      <c r="E58" s="293"/>
      <c r="F58" s="293"/>
      <c r="G58" s="33"/>
      <c r="H58" s="293" t="s">
        <v>170</v>
      </c>
      <c r="I58" s="293"/>
      <c r="J58" s="293"/>
      <c r="K58" s="293"/>
      <c r="L58" s="293"/>
      <c r="M58" s="293"/>
      <c r="N58" s="207"/>
      <c r="O58" s="220"/>
      <c r="P58" s="17"/>
      <c r="Q58" s="17"/>
      <c r="R58" s="220"/>
      <c r="S58" s="220"/>
      <c r="T58" s="220"/>
      <c r="U58" s="220"/>
      <c r="V58" s="225"/>
    </row>
    <row r="59" spans="1:22" ht="15" customHeight="1">
      <c r="A59" s="220"/>
      <c r="B59" s="223"/>
      <c r="C59" s="220"/>
      <c r="D59" s="220"/>
      <c r="E59" s="220"/>
      <c r="F59" s="220"/>
      <c r="G59" s="220"/>
      <c r="H59" s="164"/>
      <c r="I59" s="165"/>
      <c r="J59" s="165"/>
      <c r="K59" s="165"/>
      <c r="L59" s="220"/>
      <c r="M59" s="220"/>
      <c r="N59" s="215"/>
      <c r="O59" s="220"/>
      <c r="P59" s="166"/>
      <c r="Q59" s="166"/>
      <c r="R59" s="220"/>
      <c r="S59" s="220"/>
      <c r="T59" s="266" t="s">
        <v>265</v>
      </c>
      <c r="U59" s="220"/>
      <c r="V59" s="225"/>
    </row>
    <row r="60" spans="1:22" ht="15" customHeight="1">
      <c r="A60" s="220"/>
      <c r="B60" s="223"/>
      <c r="C60" s="220"/>
      <c r="D60" s="220"/>
      <c r="E60" s="220"/>
      <c r="F60" s="220"/>
      <c r="G60" s="220"/>
      <c r="H60" s="3"/>
      <c r="I60" s="224"/>
      <c r="J60" s="224"/>
      <c r="K60" s="220"/>
      <c r="L60" s="220"/>
      <c r="M60" s="220"/>
      <c r="N60" s="220"/>
      <c r="O60" s="220"/>
      <c r="P60" s="220"/>
      <c r="Q60" s="220"/>
      <c r="R60" s="220"/>
      <c r="S60" s="220"/>
      <c r="T60" s="220"/>
      <c r="U60" s="220"/>
      <c r="V60" s="225"/>
    </row>
    <row r="61" spans="1:22">
      <c r="A61" s="225"/>
      <c r="B61" s="242"/>
      <c r="C61" s="225"/>
      <c r="D61" s="225"/>
      <c r="E61" s="225"/>
      <c r="F61" s="225"/>
      <c r="G61" s="225"/>
      <c r="I61" s="243"/>
      <c r="J61" s="243"/>
      <c r="K61" s="225"/>
      <c r="L61" s="225"/>
      <c r="M61" s="225"/>
      <c r="N61" s="225"/>
      <c r="O61" s="225"/>
      <c r="P61" s="225"/>
      <c r="Q61" s="225"/>
      <c r="R61" s="225"/>
      <c r="S61" s="225"/>
      <c r="T61" s="225"/>
      <c r="U61" s="225"/>
      <c r="V61" s="225"/>
    </row>
    <row r="62" spans="1:22">
      <c r="A62" s="225"/>
      <c r="B62" s="242"/>
      <c r="C62" s="225"/>
      <c r="D62" s="225"/>
      <c r="E62" s="225"/>
      <c r="F62" s="225"/>
      <c r="G62" s="225"/>
      <c r="I62" s="243"/>
      <c r="J62" s="243"/>
      <c r="K62" s="225"/>
      <c r="L62" s="225"/>
      <c r="M62" s="225"/>
      <c r="N62" s="225"/>
      <c r="O62" s="225"/>
      <c r="P62" s="225"/>
      <c r="Q62" s="225"/>
      <c r="R62" s="225"/>
      <c r="S62" s="225"/>
      <c r="T62" s="225"/>
      <c r="U62" s="225"/>
      <c r="V62" s="225"/>
    </row>
  </sheetData>
  <sheetProtection sheet="1" objects="1" scenarios="1"/>
  <protectedRanges>
    <protectedRange sqref="D6:F8 M6:M8 M11:M13 O6:P8 O11:P13" name="General Information"/>
    <protectedRange sqref="D57 H57" name="Signing"/>
    <protectedRange sqref="O22:O49 L22:L49" name="Review Data"/>
    <protectedRange sqref="N7:N8 N10:N13" name="General Information_1"/>
    <protectedRange sqref="N7:N8" name="Review Data_2"/>
    <protectedRange sqref="R20:T25 R46:T50 R28:T30 R36:T42 R34:T34 R32:T32" name="Review Data_3"/>
    <protectedRange sqref="R26:T27" name="Review Data_3_1"/>
    <protectedRange sqref="R44:T45" name="Review Data_4"/>
    <protectedRange sqref="R43:T43 R35:T35 R33:T33 R31:T31" name="Review Data_1_1"/>
  </protectedRanges>
  <mergeCells count="90">
    <mergeCell ref="R26:T27"/>
    <mergeCell ref="R51:T53"/>
    <mergeCell ref="H12:L12"/>
    <mergeCell ref="R15:T17"/>
    <mergeCell ref="R22:T22"/>
    <mergeCell ref="R24:T24"/>
    <mergeCell ref="R20:T20"/>
    <mergeCell ref="R49:T49"/>
    <mergeCell ref="R31:T31"/>
    <mergeCell ref="R29:T29"/>
    <mergeCell ref="R33:T33"/>
    <mergeCell ref="R35:T35"/>
    <mergeCell ref="R37:T37"/>
    <mergeCell ref="R39:T39"/>
    <mergeCell ref="H13:L13"/>
    <mergeCell ref="M7:P7"/>
    <mergeCell ref="M8:P8"/>
    <mergeCell ref="C28:F28"/>
    <mergeCell ref="R6:T8"/>
    <mergeCell ref="H6:L6"/>
    <mergeCell ref="M6:P6"/>
    <mergeCell ref="O15:P15"/>
    <mergeCell ref="O16:O17"/>
    <mergeCell ref="L16:L17"/>
    <mergeCell ref="H8:L8"/>
    <mergeCell ref="H7:L7"/>
    <mergeCell ref="M11:P11"/>
    <mergeCell ref="H11:L11"/>
    <mergeCell ref="D6:F6"/>
    <mergeCell ref="D7:F7"/>
    <mergeCell ref="D8:F8"/>
    <mergeCell ref="B6:C6"/>
    <mergeCell ref="B7:C7"/>
    <mergeCell ref="B8:C8"/>
    <mergeCell ref="C47:F47"/>
    <mergeCell ref="C49:F49"/>
    <mergeCell ref="B15:F17"/>
    <mergeCell ref="C44:F44"/>
    <mergeCell ref="C46:F46"/>
    <mergeCell ref="C48:F48"/>
    <mergeCell ref="C29:F29"/>
    <mergeCell ref="C33:F33"/>
    <mergeCell ref="C26:F26"/>
    <mergeCell ref="C30:F30"/>
    <mergeCell ref="C25:F25"/>
    <mergeCell ref="C31:F31"/>
    <mergeCell ref="C19:F19"/>
    <mergeCell ref="D58:F58"/>
    <mergeCell ref="H58:M58"/>
    <mergeCell ref="D57:F57"/>
    <mergeCell ref="H57:M57"/>
    <mergeCell ref="B53:E53"/>
    <mergeCell ref="B56:T56"/>
    <mergeCell ref="B54:T54"/>
    <mergeCell ref="O53:P53"/>
    <mergeCell ref="L53:M53"/>
    <mergeCell ref="R47:T47"/>
    <mergeCell ref="R45:T45"/>
    <mergeCell ref="M13:P13"/>
    <mergeCell ref="C40:F40"/>
    <mergeCell ref="C35:F35"/>
    <mergeCell ref="C37:F37"/>
    <mergeCell ref="C39:F39"/>
    <mergeCell ref="C38:F38"/>
    <mergeCell ref="L15:M15"/>
    <mergeCell ref="J15:J17"/>
    <mergeCell ref="C21:F21"/>
    <mergeCell ref="C23:F23"/>
    <mergeCell ref="M26:M27"/>
    <mergeCell ref="C32:F32"/>
    <mergeCell ref="C34:F34"/>
    <mergeCell ref="C36:F36"/>
    <mergeCell ref="R41:T41"/>
    <mergeCell ref="C42:F42"/>
    <mergeCell ref="R43:T43"/>
    <mergeCell ref="C41:F41"/>
    <mergeCell ref="C43:F43"/>
    <mergeCell ref="O51:P51"/>
    <mergeCell ref="L51:M51"/>
    <mergeCell ref="B51:E51"/>
    <mergeCell ref="M12:P12"/>
    <mergeCell ref="C45:F45"/>
    <mergeCell ref="I15:I17"/>
    <mergeCell ref="I24:J24"/>
    <mergeCell ref="C20:F20"/>
    <mergeCell ref="C22:F22"/>
    <mergeCell ref="C24:F24"/>
    <mergeCell ref="C27:F27"/>
    <mergeCell ref="H15:H17"/>
    <mergeCell ref="P26:P27"/>
  </mergeCells>
  <conditionalFormatting sqref="L51 O51">
    <cfRule type="cellIs" dxfId="209" priority="160" stopIfTrue="1" operator="greaterThanOrEqual">
      <formula>5</formula>
    </cfRule>
    <cfRule type="cellIs" dxfId="208" priority="159" stopIfTrue="1" operator="greaterThanOrEqual">
      <formula>9</formula>
    </cfRule>
    <cfRule type="cellIs" dxfId="207" priority="119" stopIfTrue="1" operator="equal">
      <formula>""</formula>
    </cfRule>
    <cfRule type="cellIs" dxfId="206" priority="158" stopIfTrue="1" operator="greaterThanOrEqual">
      <formula>13</formula>
    </cfRule>
  </conditionalFormatting>
  <conditionalFormatting sqref="L53 O53">
    <cfRule type="cellIs" dxfId="205" priority="275" stopIfTrue="1" operator="equal">
      <formula>"Silver Award"</formula>
    </cfRule>
    <cfRule type="cellIs" dxfId="204" priority="274" stopIfTrue="1" operator="equal">
      <formula>"Bronze Award"</formula>
    </cfRule>
    <cfRule type="containsText" dxfId="203" priority="273" stopIfTrue="1" operator="containsText" text="Participation">
      <formula>NOT(ISERROR(SEARCH("Participation",L53)))</formula>
    </cfRule>
    <cfRule type="cellIs" dxfId="202" priority="276" stopIfTrue="1" operator="equal">
      <formula>"Gold Award"</formula>
    </cfRule>
  </conditionalFormatting>
  <conditionalFormatting sqref="M19:M20 P19:P20">
    <cfRule type="cellIs" dxfId="201" priority="33" stopIfTrue="1" operator="equal">
      <formula>"Yes"</formula>
    </cfRule>
    <cfRule type="cellIs" dxfId="200" priority="34" stopIfTrue="1" operator="equal">
      <formula>"No"</formula>
    </cfRule>
  </conditionalFormatting>
  <conditionalFormatting sqref="M20">
    <cfRule type="cellIs" dxfId="199" priority="31" stopIfTrue="1" operator="equal">
      <formula>"Yes"</formula>
    </cfRule>
    <cfRule type="cellIs" dxfId="198" priority="32" stopIfTrue="1" operator="equal">
      <formula>"No"</formula>
    </cfRule>
  </conditionalFormatting>
  <conditionalFormatting sqref="M21:M22 P21:P22">
    <cfRule type="cellIs" dxfId="197" priority="114" stopIfTrue="1" operator="equal">
      <formula>"No"</formula>
    </cfRule>
    <cfRule type="cellIs" dxfId="196" priority="113" stopIfTrue="1" operator="equal">
      <formula>"Yes"</formula>
    </cfRule>
  </conditionalFormatting>
  <conditionalFormatting sqref="M22">
    <cfRule type="cellIs" dxfId="195" priority="52" stopIfTrue="1" operator="equal">
      <formula>"No"</formula>
    </cfRule>
    <cfRule type="cellIs" dxfId="194" priority="51" stopIfTrue="1" operator="equal">
      <formula>"Yes"</formula>
    </cfRule>
  </conditionalFormatting>
  <conditionalFormatting sqref="M24 P24">
    <cfRule type="cellIs" dxfId="193" priority="41" stopIfTrue="1" operator="equal">
      <formula>"Yes"</formula>
    </cfRule>
    <cfRule type="cellIs" dxfId="192" priority="42" stopIfTrue="1" operator="equal">
      <formula>"No"</formula>
    </cfRule>
  </conditionalFormatting>
  <conditionalFormatting sqref="M26 P26">
    <cfRule type="cellIs" dxfId="191" priority="112" stopIfTrue="1" operator="equal">
      <formula>"No"</formula>
    </cfRule>
    <cfRule type="cellIs" dxfId="190" priority="111" stopIfTrue="1" operator="equal">
      <formula>"Yes"</formula>
    </cfRule>
  </conditionalFormatting>
  <conditionalFormatting sqref="M29:M33 P33">
    <cfRule type="cellIs" dxfId="189" priority="77" stopIfTrue="1" operator="equal">
      <formula>"Yes"</formula>
    </cfRule>
    <cfRule type="cellIs" dxfId="188" priority="78" stopIfTrue="1" operator="equal">
      <formula>"No"</formula>
    </cfRule>
  </conditionalFormatting>
  <conditionalFormatting sqref="M31 P31">
    <cfRule type="cellIs" dxfId="187" priority="40" stopIfTrue="1" operator="equal">
      <formula>"No"</formula>
    </cfRule>
  </conditionalFormatting>
  <conditionalFormatting sqref="M34:M47">
    <cfRule type="cellIs" dxfId="186" priority="10" stopIfTrue="1" operator="equal">
      <formula>"No"</formula>
    </cfRule>
    <cfRule type="cellIs" dxfId="185" priority="9" stopIfTrue="1" operator="equal">
      <formula>"Yes"</formula>
    </cfRule>
  </conditionalFormatting>
  <conditionalFormatting sqref="M49 P49">
    <cfRule type="cellIs" dxfId="184" priority="27" stopIfTrue="1" operator="equal">
      <formula>"Yes"</formula>
    </cfRule>
    <cfRule type="cellIs" dxfId="183" priority="28" stopIfTrue="1" operator="equal">
      <formula>"No"</formula>
    </cfRule>
  </conditionalFormatting>
  <conditionalFormatting sqref="N19">
    <cfRule type="cellIs" dxfId="182" priority="23" stopIfTrue="1" operator="equal">
      <formula>"Yes"</formula>
    </cfRule>
    <cfRule type="cellIs" dxfId="181" priority="24" stopIfTrue="1" operator="equal">
      <formula>"No"</formula>
    </cfRule>
  </conditionalFormatting>
  <conditionalFormatting sqref="P20">
    <cfRule type="cellIs" dxfId="180" priority="30" stopIfTrue="1" operator="equal">
      <formula>"No"</formula>
    </cfRule>
    <cfRule type="cellIs" dxfId="179" priority="29" stopIfTrue="1" operator="equal">
      <formula>"Yes"</formula>
    </cfRule>
  </conditionalFormatting>
  <conditionalFormatting sqref="P22">
    <cfRule type="cellIs" dxfId="178" priority="50" stopIfTrue="1" operator="equal">
      <formula>"No"</formula>
    </cfRule>
    <cfRule type="cellIs" dxfId="177" priority="49" stopIfTrue="1" operator="equal">
      <formula>"Yes"</formula>
    </cfRule>
  </conditionalFormatting>
  <conditionalFormatting sqref="P29:P31">
    <cfRule type="cellIs" dxfId="176" priority="38" stopIfTrue="1" operator="equal">
      <formula>"No"</formula>
    </cfRule>
    <cfRule type="cellIs" dxfId="175" priority="37" stopIfTrue="1" operator="equal">
      <formula>"Yes"</formula>
    </cfRule>
  </conditionalFormatting>
  <conditionalFormatting sqref="P31 M31">
    <cfRule type="cellIs" dxfId="174" priority="39" stopIfTrue="1" operator="equal">
      <formula>"Yes"</formula>
    </cfRule>
  </conditionalFormatting>
  <conditionalFormatting sqref="P35">
    <cfRule type="cellIs" dxfId="173" priority="75" stopIfTrue="1" operator="equal">
      <formula>"Yes"</formula>
    </cfRule>
    <cfRule type="cellIs" dxfId="172" priority="76" stopIfTrue="1" operator="equal">
      <formula>"No"</formula>
    </cfRule>
  </conditionalFormatting>
  <conditionalFormatting sqref="P37">
    <cfRule type="cellIs" dxfId="171" priority="65" stopIfTrue="1" operator="equal">
      <formula>"Yes"</formula>
    </cfRule>
    <cfRule type="cellIs" dxfId="170" priority="66" stopIfTrue="1" operator="equal">
      <formula>"No"</formula>
    </cfRule>
  </conditionalFormatting>
  <conditionalFormatting sqref="P39">
    <cfRule type="cellIs" dxfId="169" priority="61" stopIfTrue="1" operator="equal">
      <formula>"Yes"</formula>
    </cfRule>
    <cfRule type="cellIs" dxfId="168" priority="62" stopIfTrue="1" operator="equal">
      <formula>"No"</formula>
    </cfRule>
  </conditionalFormatting>
  <conditionalFormatting sqref="P41">
    <cfRule type="cellIs" dxfId="167" priority="57" stopIfTrue="1" operator="equal">
      <formula>"Yes"</formula>
    </cfRule>
    <cfRule type="cellIs" dxfId="166" priority="58" stopIfTrue="1" operator="equal">
      <formula>"No"</formula>
    </cfRule>
  </conditionalFormatting>
  <conditionalFormatting sqref="P43">
    <cfRule type="cellIs" dxfId="165" priority="73" stopIfTrue="1" operator="equal">
      <formula>"Yes"</formula>
    </cfRule>
    <cfRule type="cellIs" dxfId="164" priority="74" stopIfTrue="1" operator="equal">
      <formula>"No"</formula>
    </cfRule>
  </conditionalFormatting>
  <conditionalFormatting sqref="P45">
    <cfRule type="cellIs" dxfId="163" priority="26" stopIfTrue="1" operator="equal">
      <formula>"No"</formula>
    </cfRule>
    <cfRule type="cellIs" dxfId="162" priority="25" stopIfTrue="1" operator="equal">
      <formula>"Yes"</formula>
    </cfRule>
  </conditionalFormatting>
  <conditionalFormatting sqref="P47">
    <cfRule type="cellIs" dxfId="161" priority="81" stopIfTrue="1" operator="equal">
      <formula>"Yes"</formula>
    </cfRule>
    <cfRule type="cellIs" dxfId="160" priority="82" stopIfTrue="1" operator="equal">
      <formula>"No"</formula>
    </cfRule>
  </conditionalFormatting>
  <dataValidations count="18">
    <dataValidation type="whole" allowBlank="1" showInputMessage="1" showErrorMessage="1" errorTitle="Error" error="Please use a whole number." sqref="L22 L37 L39 L41 O20 L29:L31 L20 O22 O36:O42 O29:O32 O34 O44 O46" xr:uid="{07C70CC0-5B22-4C56-92D5-2780ABC0957E}">
      <formula1>0</formula1>
      <formula2>99</formula2>
    </dataValidation>
    <dataValidation type="whole" operator="greaterThanOrEqual" allowBlank="1" showInputMessage="1" showErrorMessage="1" errorTitle="Error" error="Please enter a value &gt;= 0" sqref="P13 E12:F12" xr:uid="{C27B51CA-01AA-46CB-A7E3-1A4462E6CA81}">
      <formula1>0</formula1>
    </dataValidation>
    <dataValidation type="decimal" allowBlank="1" showInputMessage="1" showErrorMessage="1" sqref="H33 H24 H35" xr:uid="{5AD7C28D-4718-4753-A211-6BE1C31BC3AA}">
      <formula1>0</formula1>
      <formula2>1</formula2>
    </dataValidation>
    <dataValidation allowBlank="1" showInputMessage="1" showErrorMessage="1" errorTitle="Error" error="Please use a whole number." sqref="L51 O51" xr:uid="{CCA11563-6044-4157-9014-129A6451F97F}"/>
    <dataValidation type="list" errorStyle="warning" allowBlank="1" showInputMessage="1" showErrorMessage="1" errorTitle="Error" error="Please use Yes or No as an input" sqref="O19 L19" xr:uid="{C9AD54E9-0B0B-413C-9679-33AEF2FA85FB}">
      <formula1>"Yes,No"</formula1>
    </dataValidation>
    <dataValidation type="whole" allowBlank="1" showInputMessage="1" showErrorMessage="1" errorTitle="Please use a whole number" error="Please enter the number of patrols that achieved this requirement." sqref="L26:L27" xr:uid="{D66C00C6-D4BE-4D51-9660-E2E9CE47CB09}">
      <formula1>0</formula1>
      <formula2>E11</formula2>
    </dataValidation>
    <dataValidation type="decimal" allowBlank="1" showInputMessage="1" showErrorMessage="1" errorTitle="Please use %" error="Please use a % from 0% to 100%" sqref="L24 O24" xr:uid="{BED92646-5A01-4742-B508-426BC66113AE}">
      <formula1>0</formula1>
      <formula2>1</formula2>
    </dataValidation>
    <dataValidation type="whole" allowBlank="1" showInputMessage="1" showErrorMessage="1" errorTitle="Please use whole number" error="Please enter the number of scouts that achived this requirement." sqref="L33" xr:uid="{E1A6D22C-99B4-4B0C-8908-3D0D13C8FD26}">
      <formula1>0</formula1>
      <formula2>E12</formula2>
    </dataValidation>
    <dataValidation type="whole" allowBlank="1" showInputMessage="1" showErrorMessage="1" errorTitle="Please use a whold number" error="Please enter the number of scouts that achived this requirement." sqref="L35" xr:uid="{0EACC875-0FDA-411B-B1B6-52105E0A293C}">
      <formula1>0</formula1>
      <formula2>E12</formula2>
    </dataValidation>
    <dataValidation type="whole" allowBlank="1" showInputMessage="1" showErrorMessage="1" errorTitle="Please use a whole number" error="Please enter the number of scouts that achieved this requirement." sqref="L43" xr:uid="{524E5BF0-50CE-4AFB-8CB2-0D46F5800EC9}">
      <formula1>0</formula1>
      <formula2>E12</formula2>
    </dataValidation>
    <dataValidation type="list" errorStyle="warning" allowBlank="1" showInputMessage="1" showErrorMessage="1" errorTitle="Error" error="Please use Yes or No as an input" sqref="L49 O49" xr:uid="{BB76670C-7211-49C6-9B45-99E25415C8BB}">
      <formula1>"Yes,No,YES,NO"</formula1>
    </dataValidation>
    <dataValidation type="list" errorStyle="warning" allowBlank="1" showInputMessage="1" showErrorMessage="1" errorTitle="Error" error="Please use Yes or No as an input" sqref="L47 L45 O47 O45" xr:uid="{6A63DF47-B9C2-43FB-9F02-450F4056E905}">
      <formula1>"Yes,No,YES,NO,yes,no"</formula1>
    </dataValidation>
    <dataValidation type="whole" allowBlank="1" showInputMessage="1" showErrorMessage="1" errorTitle="Please use a whole number" error="Please enter the number of patrols that achieved this requirement." sqref="L31" xr:uid="{72591727-5F9E-484D-B456-A384B34DE029}">
      <formula1>0</formula1>
      <formula2>E9</formula2>
    </dataValidation>
    <dataValidation type="whole" allowBlank="1" showInputMessage="1" showErrorMessage="1" errorTitle="Please use a whole number" error="Please enter the number of patrols that achieved this requirement." sqref="O26:O27" xr:uid="{B1353239-6507-4C09-B3ED-F7809F401B8C}">
      <formula1>0</formula1>
      <formula2>G11</formula2>
    </dataValidation>
    <dataValidation type="whole" allowBlank="1" showInputMessage="1" showErrorMessage="1" errorTitle="Please use whole number" error="Please enter the number of scouts that achived this requirement." sqref="O33" xr:uid="{CB355C1E-18D8-422A-A185-5AF9ED9892CE}">
      <formula1>0</formula1>
      <formula2>G12</formula2>
    </dataValidation>
    <dataValidation type="whole" allowBlank="1" showInputMessage="1" showErrorMessage="1" errorTitle="Please use a whold number" error="Please enter the number of scouts that achived this requirement." sqref="O35" xr:uid="{4DC1C512-EF81-46F4-8392-5502F26403CC}">
      <formula1>0</formula1>
      <formula2>G12</formula2>
    </dataValidation>
    <dataValidation type="whole" allowBlank="1" showInputMessage="1" showErrorMessage="1" errorTitle="Please use a whole number" error="Please enter the number of scouts that achieved this requirement." sqref="O43" xr:uid="{1453014B-F8E3-4BFE-887C-32E766A37BF8}">
      <formula1>0</formula1>
      <formula2>G12</formula2>
    </dataValidation>
    <dataValidation type="whole" allowBlank="1" showInputMessage="1" showErrorMessage="1" errorTitle="Please use a whole number" error="Please enter the number of patrols that achieved this requirement." sqref="O31" xr:uid="{2DC3DAB1-E8B7-4BD2-96B7-0FDDEC5213FE}">
      <formula1>0</formula1>
      <formula2>G9</formula2>
    </dataValidation>
  </dataValidations>
  <printOptions horizontalCentered="1"/>
  <pageMargins left="0" right="0" top="0.19685039370078741" bottom="0" header="0.31496062992125984" footer="0.31496062992125984"/>
  <pageSetup paperSize="9" scale="4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356FA-E70A-4415-BB11-AC4EE2B570BC}">
  <sheetPr>
    <pageSetUpPr fitToPage="1"/>
  </sheetPr>
  <dimension ref="A1:V60"/>
  <sheetViews>
    <sheetView showGridLines="0" zoomScale="80" zoomScaleNormal="80" workbookViewId="0">
      <pane xSplit="1" ySplit="5" topLeftCell="B6" activePane="bottomRight" state="frozen"/>
      <selection activeCell="H53" sqref="H53"/>
      <selection pane="topRight" activeCell="H53" sqref="H53"/>
      <selection pane="bottomLeft" activeCell="H53" sqref="H53"/>
      <selection pane="bottomRight" activeCell="B6" sqref="B6:C6"/>
    </sheetView>
  </sheetViews>
  <sheetFormatPr defaultColWidth="9.1796875" defaultRowHeight="13.5"/>
  <cols>
    <col min="1" max="1" width="3.7265625" style="1" customWidth="1"/>
    <col min="2" max="2" width="6.1796875" style="9" customWidth="1"/>
    <col min="3" max="3" width="17.1796875" style="1" customWidth="1"/>
    <col min="4" max="4" width="16.7265625" style="1" customWidth="1"/>
    <col min="5" max="6" width="12.7265625" style="1" customWidth="1"/>
    <col min="7" max="7" width="1.7265625" style="1" customWidth="1"/>
    <col min="8" max="8" width="19" style="53" customWidth="1"/>
    <col min="9" max="10" width="4.1796875" style="59" customWidth="1"/>
    <col min="11" max="11" width="1.7265625" style="1" customWidth="1"/>
    <col min="12" max="13" width="11.7265625" style="1" customWidth="1"/>
    <col min="14" max="14" width="0.81640625" style="208" customWidth="1"/>
    <col min="15" max="16" width="11.7265625" style="1" customWidth="1"/>
    <col min="17" max="17" width="1.7265625" style="1" customWidth="1"/>
    <col min="18" max="18" width="20.7265625" style="1" customWidth="1"/>
    <col min="19" max="19" width="10.7265625" style="1" customWidth="1"/>
    <col min="20" max="20" width="27.7265625" style="1" customWidth="1"/>
    <col min="21" max="21" width="3.7265625" style="1" customWidth="1"/>
    <col min="22" max="16384" width="9.1796875" style="1"/>
  </cols>
  <sheetData>
    <row r="1" spans="1:22" s="19" customFormat="1" ht="40" customHeight="1">
      <c r="A1" s="18"/>
      <c r="B1" s="18"/>
      <c r="C1" s="18"/>
      <c r="D1" s="18"/>
      <c r="E1" s="18"/>
      <c r="F1" s="18"/>
      <c r="G1" s="18"/>
      <c r="H1" s="47"/>
      <c r="I1" s="57"/>
      <c r="J1" s="57"/>
      <c r="K1" s="18"/>
      <c r="L1" s="18"/>
      <c r="M1" s="18"/>
      <c r="N1" s="18"/>
      <c r="O1" s="18"/>
      <c r="P1" s="18"/>
      <c r="Q1" s="18"/>
      <c r="R1" s="18"/>
      <c r="S1" s="18"/>
      <c r="T1" s="18"/>
      <c r="U1" s="18"/>
    </row>
    <row r="2" spans="1:22" s="19" customFormat="1" ht="39.75" customHeight="1">
      <c r="A2" s="18"/>
      <c r="B2" s="151" t="s">
        <v>171</v>
      </c>
      <c r="C2" s="18"/>
      <c r="D2" s="18"/>
      <c r="E2" s="18"/>
      <c r="F2" s="18"/>
      <c r="G2" s="18"/>
      <c r="H2" s="47"/>
      <c r="I2" s="57"/>
      <c r="J2" s="57"/>
      <c r="K2" s="18"/>
      <c r="L2" s="18"/>
      <c r="M2" s="60"/>
      <c r="N2" s="60"/>
      <c r="O2" s="18"/>
      <c r="P2" s="18"/>
      <c r="Q2" s="18"/>
      <c r="R2" s="18"/>
      <c r="S2" s="18"/>
      <c r="T2" s="38"/>
      <c r="U2" s="18"/>
    </row>
    <row r="3" spans="1:22" s="19" customFormat="1" ht="10" customHeight="1">
      <c r="A3" s="18"/>
      <c r="B3" s="18"/>
      <c r="C3" s="18"/>
      <c r="D3" s="18"/>
      <c r="E3" s="18"/>
      <c r="F3" s="18"/>
      <c r="G3" s="18"/>
      <c r="H3" s="47"/>
      <c r="I3" s="57"/>
      <c r="J3" s="57"/>
      <c r="K3" s="18"/>
      <c r="L3" s="18"/>
      <c r="M3" s="18"/>
      <c r="N3" s="18"/>
      <c r="O3" s="18"/>
      <c r="P3" s="18"/>
      <c r="Q3" s="18"/>
      <c r="R3" s="18"/>
      <c r="S3" s="18"/>
      <c r="T3" s="18"/>
      <c r="U3" s="18"/>
    </row>
    <row r="4" spans="1:22" s="19" customFormat="1" ht="20.149999999999999" customHeight="1">
      <c r="A4" s="18"/>
      <c r="B4" s="20"/>
      <c r="C4" s="20"/>
      <c r="D4" s="20"/>
      <c r="E4" s="20"/>
      <c r="F4" s="20"/>
      <c r="G4" s="20"/>
      <c r="H4" s="48"/>
      <c r="I4" s="58"/>
      <c r="J4" s="58"/>
      <c r="K4" s="20"/>
      <c r="L4" s="20"/>
      <c r="M4" s="20"/>
      <c r="N4" s="20"/>
      <c r="O4" s="20"/>
      <c r="P4" s="20"/>
      <c r="Q4" s="20"/>
      <c r="R4" s="20"/>
      <c r="S4" s="20"/>
      <c r="T4" s="20"/>
      <c r="U4" s="21"/>
    </row>
    <row r="5" spans="1:22" s="19" customFormat="1" ht="10" customHeight="1">
      <c r="A5" s="18"/>
      <c r="B5" s="18"/>
      <c r="C5" s="18"/>
      <c r="D5" s="18"/>
      <c r="E5" s="18"/>
      <c r="F5" s="18"/>
      <c r="G5" s="18"/>
      <c r="H5" s="47"/>
      <c r="I5" s="57"/>
      <c r="J5" s="57"/>
      <c r="K5" s="18"/>
      <c r="L5" s="18"/>
      <c r="M5" s="18"/>
      <c r="N5" s="18"/>
      <c r="O5" s="18"/>
      <c r="P5" s="18"/>
      <c r="Q5" s="18"/>
      <c r="R5" s="18"/>
      <c r="S5" s="18"/>
      <c r="T5" s="18"/>
      <c r="U5" s="18"/>
    </row>
    <row r="6" spans="1:22" ht="20.149999999999999" customHeight="1">
      <c r="A6" s="220"/>
      <c r="B6" s="309" t="s">
        <v>93</v>
      </c>
      <c r="C6" s="310"/>
      <c r="D6" s="323" t="s">
        <v>172</v>
      </c>
      <c r="E6" s="323"/>
      <c r="F6" s="324"/>
      <c r="G6" s="220"/>
      <c r="H6" s="309" t="s">
        <v>94</v>
      </c>
      <c r="I6" s="310"/>
      <c r="J6" s="310"/>
      <c r="K6" s="310"/>
      <c r="L6" s="310"/>
      <c r="M6" s="276" t="s">
        <v>95</v>
      </c>
      <c r="N6" s="276"/>
      <c r="O6" s="276"/>
      <c r="P6" s="277"/>
      <c r="Q6" s="22"/>
      <c r="R6" s="318" t="s">
        <v>96</v>
      </c>
      <c r="S6" s="318"/>
      <c r="T6" s="318"/>
      <c r="U6" s="23"/>
      <c r="V6" s="24"/>
    </row>
    <row r="7" spans="1:22" ht="20.149999999999999" customHeight="1">
      <c r="A7" s="220"/>
      <c r="B7" s="309" t="s">
        <v>97</v>
      </c>
      <c r="C7" s="310"/>
      <c r="D7" s="323" t="s">
        <v>173</v>
      </c>
      <c r="E7" s="323"/>
      <c r="F7" s="324"/>
      <c r="G7" s="220"/>
      <c r="H7" s="309" t="s">
        <v>98</v>
      </c>
      <c r="I7" s="310"/>
      <c r="J7" s="310"/>
      <c r="K7" s="310"/>
      <c r="L7" s="310"/>
      <c r="M7" s="276">
        <v>46185</v>
      </c>
      <c r="N7" s="276"/>
      <c r="O7" s="276"/>
      <c r="P7" s="277"/>
      <c r="Q7" s="22"/>
      <c r="R7" s="319"/>
      <c r="S7" s="319"/>
      <c r="T7" s="319"/>
      <c r="U7" s="23"/>
      <c r="V7" s="25"/>
    </row>
    <row r="8" spans="1:22" ht="20.149999999999999" customHeight="1">
      <c r="A8" s="220"/>
      <c r="B8" s="309" t="s">
        <v>99</v>
      </c>
      <c r="C8" s="310"/>
      <c r="D8" s="323" t="s">
        <v>174</v>
      </c>
      <c r="E8" s="323"/>
      <c r="F8" s="324"/>
      <c r="G8" s="220"/>
      <c r="H8" s="309" t="s">
        <v>100</v>
      </c>
      <c r="I8" s="310"/>
      <c r="J8" s="310"/>
      <c r="K8" s="310"/>
      <c r="L8" s="310"/>
      <c r="M8" s="276">
        <v>46341</v>
      </c>
      <c r="N8" s="276"/>
      <c r="O8" s="276"/>
      <c r="P8" s="277"/>
      <c r="Q8" s="22"/>
      <c r="R8" s="319"/>
      <c r="S8" s="319"/>
      <c r="T8" s="319"/>
      <c r="U8" s="23"/>
      <c r="V8" s="25"/>
    </row>
    <row r="9" spans="1:22" ht="10" customHeight="1">
      <c r="A9" s="220"/>
      <c r="B9" s="223"/>
      <c r="C9" s="31"/>
      <c r="D9" s="31"/>
      <c r="E9" s="220"/>
      <c r="F9" s="220"/>
      <c r="G9" s="220"/>
      <c r="H9" s="3"/>
      <c r="I9" s="224"/>
      <c r="J9" s="224"/>
      <c r="K9" s="220"/>
      <c r="L9" s="220"/>
      <c r="M9" s="220"/>
      <c r="N9" s="220"/>
      <c r="O9" s="220"/>
      <c r="P9" s="220"/>
      <c r="Q9" s="220"/>
      <c r="R9" s="220"/>
      <c r="S9" s="220"/>
      <c r="T9" s="220"/>
      <c r="U9" s="220"/>
      <c r="V9" s="225"/>
    </row>
    <row r="10" spans="1:22" ht="31">
      <c r="A10" s="220"/>
      <c r="B10" s="220"/>
      <c r="C10" s="220"/>
      <c r="D10" s="220"/>
      <c r="E10" s="152" t="s">
        <v>101</v>
      </c>
      <c r="F10" s="153" t="s">
        <v>102</v>
      </c>
      <c r="G10" s="220"/>
      <c r="H10" s="3"/>
      <c r="I10" s="224"/>
      <c r="J10" s="224"/>
      <c r="K10" s="220"/>
      <c r="L10" s="220"/>
      <c r="M10" s="220"/>
      <c r="N10" s="220"/>
      <c r="O10" s="220"/>
      <c r="P10" s="220"/>
      <c r="Q10" s="220"/>
      <c r="R10" s="26" t="s">
        <v>103</v>
      </c>
      <c r="S10" s="27" t="s">
        <v>104</v>
      </c>
      <c r="T10" s="28" t="s">
        <v>105</v>
      </c>
      <c r="U10" s="23"/>
      <c r="V10" s="25"/>
    </row>
    <row r="11" spans="1:22" ht="20.149999999999999" customHeight="1">
      <c r="A11" s="220"/>
      <c r="B11" s="29"/>
      <c r="C11" s="30"/>
      <c r="D11" s="65" t="s">
        <v>106</v>
      </c>
      <c r="E11" s="92">
        <v>2</v>
      </c>
      <c r="F11" s="92">
        <v>3</v>
      </c>
      <c r="G11" s="220"/>
      <c r="H11" s="309" t="s">
        <v>107</v>
      </c>
      <c r="I11" s="310"/>
      <c r="J11" s="310"/>
      <c r="K11" s="310"/>
      <c r="L11" s="310"/>
      <c r="M11" s="276" t="s">
        <v>175</v>
      </c>
      <c r="N11" s="276"/>
      <c r="O11" s="276"/>
      <c r="P11" s="277"/>
      <c r="Q11" s="22"/>
      <c r="R11" s="39" t="s">
        <v>108</v>
      </c>
      <c r="S11" s="40" t="s">
        <v>109</v>
      </c>
      <c r="T11" s="41" t="s">
        <v>110</v>
      </c>
      <c r="U11" s="23"/>
      <c r="V11" s="25"/>
    </row>
    <row r="12" spans="1:22" ht="20.149999999999999" customHeight="1">
      <c r="A12" s="220"/>
      <c r="B12" s="29"/>
      <c r="C12" s="30"/>
      <c r="D12" s="65" t="s">
        <v>111</v>
      </c>
      <c r="E12" s="92">
        <v>11</v>
      </c>
      <c r="F12" s="92">
        <v>19</v>
      </c>
      <c r="G12" s="220"/>
      <c r="H12" s="309" t="s">
        <v>112</v>
      </c>
      <c r="I12" s="310"/>
      <c r="J12" s="310"/>
      <c r="K12" s="310"/>
      <c r="L12" s="310"/>
      <c r="M12" s="276" t="s">
        <v>176</v>
      </c>
      <c r="N12" s="276"/>
      <c r="O12" s="276"/>
      <c r="P12" s="277"/>
      <c r="Q12" s="22"/>
      <c r="R12" s="39" t="s">
        <v>113</v>
      </c>
      <c r="S12" s="40" t="s">
        <v>114</v>
      </c>
      <c r="T12" s="41" t="s">
        <v>115</v>
      </c>
      <c r="U12" s="23"/>
      <c r="V12" s="25"/>
    </row>
    <row r="13" spans="1:22" ht="20.149999999999999" customHeight="1">
      <c r="A13" s="220"/>
      <c r="B13" s="29"/>
      <c r="C13" s="30"/>
      <c r="D13" s="65" t="s">
        <v>116</v>
      </c>
      <c r="E13" s="92">
        <v>2</v>
      </c>
      <c r="F13" s="92">
        <v>3</v>
      </c>
      <c r="G13" s="220"/>
      <c r="H13" s="309" t="s">
        <v>117</v>
      </c>
      <c r="I13" s="310"/>
      <c r="J13" s="310"/>
      <c r="K13" s="310"/>
      <c r="L13" s="310"/>
      <c r="M13" s="276" t="s">
        <v>177</v>
      </c>
      <c r="N13" s="276"/>
      <c r="O13" s="276"/>
      <c r="P13" s="277"/>
      <c r="Q13" s="220"/>
      <c r="R13" s="42" t="s">
        <v>118</v>
      </c>
      <c r="S13" s="43" t="s">
        <v>119</v>
      </c>
      <c r="T13" s="44" t="s">
        <v>120</v>
      </c>
      <c r="U13" s="23"/>
      <c r="V13" s="25"/>
    </row>
    <row r="14" spans="1:22" ht="10" customHeight="1">
      <c r="A14" s="220"/>
      <c r="B14" s="223"/>
      <c r="C14" s="31"/>
      <c r="D14" s="31"/>
      <c r="E14" s="220"/>
      <c r="F14" s="220"/>
      <c r="G14" s="220"/>
      <c r="H14" s="3"/>
      <c r="I14" s="224"/>
      <c r="J14" s="224"/>
      <c r="K14" s="220"/>
      <c r="L14" s="220"/>
      <c r="M14" s="220"/>
      <c r="N14" s="220"/>
      <c r="O14" s="220"/>
      <c r="P14" s="220"/>
      <c r="Q14" s="220"/>
      <c r="R14" s="220"/>
      <c r="S14" s="220"/>
      <c r="T14" s="220"/>
      <c r="U14" s="220"/>
      <c r="V14" s="225"/>
    </row>
    <row r="15" spans="1:22" ht="25" customHeight="1">
      <c r="A15" s="220"/>
      <c r="B15" s="311" t="s">
        <v>13</v>
      </c>
      <c r="C15" s="312"/>
      <c r="D15" s="312"/>
      <c r="E15" s="312"/>
      <c r="F15" s="312"/>
      <c r="G15" s="226"/>
      <c r="H15" s="306" t="s">
        <v>121</v>
      </c>
      <c r="I15" s="300" t="s">
        <v>122</v>
      </c>
      <c r="J15" s="300" t="s">
        <v>102</v>
      </c>
      <c r="K15" s="220"/>
      <c r="L15" s="299" t="s">
        <v>101</v>
      </c>
      <c r="M15" s="299"/>
      <c r="N15" s="205"/>
      <c r="O15" s="299" t="s">
        <v>102</v>
      </c>
      <c r="P15" s="320"/>
      <c r="Q15" s="55"/>
      <c r="R15" s="337" t="s">
        <v>123</v>
      </c>
      <c r="S15" s="338"/>
      <c r="T15" s="338"/>
      <c r="U15" s="220"/>
      <c r="V15" s="225"/>
    </row>
    <row r="16" spans="1:22" ht="25" customHeight="1">
      <c r="A16" s="220"/>
      <c r="B16" s="313"/>
      <c r="C16" s="314"/>
      <c r="D16" s="314"/>
      <c r="E16" s="314"/>
      <c r="F16" s="314"/>
      <c r="G16" s="226"/>
      <c r="H16" s="307"/>
      <c r="I16" s="300"/>
      <c r="J16" s="300"/>
      <c r="K16" s="220"/>
      <c r="L16" s="321" t="s">
        <v>124</v>
      </c>
      <c r="M16" s="45" t="s">
        <v>125</v>
      </c>
      <c r="N16" s="206"/>
      <c r="O16" s="321" t="s">
        <v>124</v>
      </c>
      <c r="P16" s="46" t="s">
        <v>125</v>
      </c>
      <c r="Q16" s="55"/>
      <c r="R16" s="339"/>
      <c r="S16" s="340"/>
      <c r="T16" s="340"/>
      <c r="U16" s="220"/>
      <c r="V16" s="225"/>
    </row>
    <row r="17" spans="1:21" ht="25" customHeight="1">
      <c r="A17" s="220"/>
      <c r="B17" s="315"/>
      <c r="C17" s="316"/>
      <c r="D17" s="316"/>
      <c r="E17" s="316"/>
      <c r="F17" s="316"/>
      <c r="G17" s="226"/>
      <c r="H17" s="308"/>
      <c r="I17" s="301"/>
      <c r="J17" s="301"/>
      <c r="K17" s="220"/>
      <c r="L17" s="322"/>
      <c r="M17" s="227" t="s">
        <v>126</v>
      </c>
      <c r="N17" s="228"/>
      <c r="O17" s="322"/>
      <c r="P17" s="229" t="s">
        <v>126</v>
      </c>
      <c r="Q17" s="55"/>
      <c r="R17" s="341"/>
      <c r="S17" s="342"/>
      <c r="T17" s="342"/>
      <c r="U17" s="220"/>
    </row>
    <row r="18" spans="1:21" ht="10" customHeight="1">
      <c r="A18" s="220"/>
      <c r="B18" s="172"/>
      <c r="C18" s="173"/>
      <c r="D18" s="173"/>
      <c r="E18" s="174"/>
      <c r="F18" s="174"/>
      <c r="G18" s="220"/>
      <c r="H18" s="3"/>
      <c r="I18" s="224"/>
      <c r="J18" s="224"/>
      <c r="K18" s="220"/>
      <c r="L18" s="220"/>
      <c r="M18" s="220"/>
      <c r="N18" s="220"/>
      <c r="O18" s="220"/>
      <c r="P18" s="220"/>
      <c r="Q18" s="220"/>
      <c r="R18" s="220"/>
      <c r="S18" s="220"/>
      <c r="T18" s="220"/>
      <c r="U18" s="220"/>
    </row>
    <row r="19" spans="1:21" ht="18" customHeight="1">
      <c r="A19" s="220"/>
      <c r="B19" s="195">
        <v>1</v>
      </c>
      <c r="C19" s="284" t="s">
        <v>127</v>
      </c>
      <c r="D19" s="285"/>
      <c r="E19" s="285"/>
      <c r="F19" s="286"/>
      <c r="G19" s="230"/>
      <c r="H19" s="34"/>
      <c r="I19" s="231"/>
      <c r="J19" s="231"/>
      <c r="K19" s="230"/>
      <c r="L19" s="34"/>
      <c r="M19" s="11"/>
      <c r="N19" s="209"/>
      <c r="O19" s="34"/>
      <c r="P19" s="11"/>
      <c r="Q19" s="36"/>
      <c r="R19" s="61"/>
      <c r="S19" s="61"/>
      <c r="T19" s="61"/>
      <c r="U19" s="220"/>
    </row>
    <row r="20" spans="1:21" ht="55" customHeight="1">
      <c r="A20" s="220"/>
      <c r="B20" s="175"/>
      <c r="C20" s="287" t="s">
        <v>128</v>
      </c>
      <c r="D20" s="288"/>
      <c r="E20" s="288"/>
      <c r="F20" s="289"/>
      <c r="G20" s="232"/>
      <c r="H20" s="49">
        <v>12</v>
      </c>
      <c r="I20" s="224"/>
      <c r="J20" s="224"/>
      <c r="K20" s="224"/>
      <c r="L20" s="176">
        <v>11</v>
      </c>
      <c r="M20" s="4" t="s">
        <v>162</v>
      </c>
      <c r="N20" s="56"/>
      <c r="O20" s="176">
        <v>19</v>
      </c>
      <c r="P20" s="4" t="s">
        <v>157</v>
      </c>
      <c r="Q20" s="56"/>
      <c r="R20" s="343" t="s">
        <v>178</v>
      </c>
      <c r="S20" s="344"/>
      <c r="T20" s="345"/>
      <c r="U20" s="220"/>
    </row>
    <row r="21" spans="1:21" ht="18" customHeight="1">
      <c r="A21" s="220"/>
      <c r="B21" s="195">
        <v>2</v>
      </c>
      <c r="C21" s="284" t="s">
        <v>129</v>
      </c>
      <c r="D21" s="285"/>
      <c r="E21" s="285"/>
      <c r="F21" s="286"/>
      <c r="G21" s="230"/>
      <c r="H21" s="35"/>
      <c r="I21" s="231"/>
      <c r="J21" s="231"/>
      <c r="K21" s="230"/>
      <c r="L21" s="34"/>
      <c r="M21" s="12"/>
      <c r="N21" s="36"/>
      <c r="O21" s="34"/>
      <c r="P21" s="12"/>
      <c r="Q21" s="36"/>
      <c r="R21" s="64"/>
      <c r="S21" s="64"/>
      <c r="T21" s="64"/>
      <c r="U21" s="220"/>
    </row>
    <row r="22" spans="1:21" ht="55" customHeight="1">
      <c r="A22" s="220"/>
      <c r="B22" s="175"/>
      <c r="C22" s="287" t="s">
        <v>130</v>
      </c>
      <c r="D22" s="288"/>
      <c r="E22" s="288"/>
      <c r="F22" s="289"/>
      <c r="G22" s="232"/>
      <c r="H22" s="49">
        <v>4</v>
      </c>
      <c r="I22" s="224"/>
      <c r="J22" s="224"/>
      <c r="K22" s="224"/>
      <c r="L22" s="14">
        <v>0</v>
      </c>
      <c r="M22" s="4" t="s">
        <v>162</v>
      </c>
      <c r="N22" s="56"/>
      <c r="O22" s="14">
        <v>8</v>
      </c>
      <c r="P22" s="4" t="s">
        <v>157</v>
      </c>
      <c r="Q22" s="56"/>
      <c r="R22" s="343" t="s">
        <v>179</v>
      </c>
      <c r="S22" s="344"/>
      <c r="T22" s="345"/>
      <c r="U22" s="220"/>
    </row>
    <row r="23" spans="1:21" ht="18" customHeight="1">
      <c r="A23" s="220"/>
      <c r="B23" s="195">
        <v>3</v>
      </c>
      <c r="C23" s="284" t="s">
        <v>131</v>
      </c>
      <c r="D23" s="285"/>
      <c r="E23" s="285"/>
      <c r="F23" s="286"/>
      <c r="G23" s="230"/>
      <c r="H23" s="35"/>
      <c r="I23" s="231"/>
      <c r="J23" s="231"/>
      <c r="K23" s="230"/>
      <c r="L23" s="34"/>
      <c r="M23" s="12"/>
      <c r="N23" s="36"/>
      <c r="O23" s="34"/>
      <c r="P23" s="12"/>
      <c r="Q23" s="36"/>
      <c r="R23" s="64"/>
      <c r="S23" s="64"/>
      <c r="T23" s="64"/>
      <c r="U23" s="220"/>
    </row>
    <row r="24" spans="1:21" ht="55" customHeight="1">
      <c r="A24" s="220"/>
      <c r="B24" s="175"/>
      <c r="C24" s="287" t="s">
        <v>180</v>
      </c>
      <c r="D24" s="288"/>
      <c r="E24" s="288"/>
      <c r="F24" s="289"/>
      <c r="G24" s="232"/>
      <c r="H24" s="51">
        <v>0.75</v>
      </c>
      <c r="I24" s="304" t="s">
        <v>133</v>
      </c>
      <c r="J24" s="305"/>
      <c r="K24" s="233"/>
      <c r="L24" s="66">
        <v>0.81799999999999995</v>
      </c>
      <c r="M24" s="4" t="s">
        <v>157</v>
      </c>
      <c r="N24" s="56"/>
      <c r="O24" s="66">
        <v>0.71399999999999997</v>
      </c>
      <c r="P24" s="4" t="s">
        <v>162</v>
      </c>
      <c r="Q24" s="56"/>
      <c r="R24" s="343" t="s">
        <v>267</v>
      </c>
      <c r="S24" s="344"/>
      <c r="T24" s="345"/>
      <c r="U24" s="220"/>
    </row>
    <row r="25" spans="1:21" ht="18" customHeight="1">
      <c r="A25" s="220"/>
      <c r="B25" s="195">
        <v>4</v>
      </c>
      <c r="C25" s="284" t="s">
        <v>134</v>
      </c>
      <c r="D25" s="285"/>
      <c r="E25" s="285"/>
      <c r="F25" s="286"/>
      <c r="G25" s="230"/>
      <c r="H25" s="35"/>
      <c r="I25" s="231"/>
      <c r="J25" s="231"/>
      <c r="K25" s="230"/>
      <c r="L25" s="35"/>
      <c r="M25" s="12"/>
      <c r="N25" s="36"/>
      <c r="O25" s="35"/>
      <c r="P25" s="12"/>
      <c r="Q25" s="36"/>
      <c r="R25" s="64"/>
      <c r="S25" s="64"/>
      <c r="T25" s="64"/>
      <c r="U25" s="220"/>
    </row>
    <row r="26" spans="1:21" ht="30" customHeight="1">
      <c r="A26" s="220"/>
      <c r="B26" s="193"/>
      <c r="C26" s="287" t="s">
        <v>135</v>
      </c>
      <c r="D26" s="288"/>
      <c r="E26" s="288"/>
      <c r="F26" s="289"/>
      <c r="G26" s="233"/>
      <c r="H26" s="50" t="s">
        <v>136</v>
      </c>
      <c r="I26" s="49">
        <f>IF(ISBLANK(E11),,E11)</f>
        <v>2</v>
      </c>
      <c r="J26" s="49">
        <f>IF(ISBLANK(F11),,F11)</f>
        <v>3</v>
      </c>
      <c r="K26" s="230"/>
      <c r="L26" s="194">
        <v>2</v>
      </c>
      <c r="M26" s="302" t="s">
        <v>157</v>
      </c>
      <c r="N26" s="56"/>
      <c r="O26" s="54">
        <v>3</v>
      </c>
      <c r="P26" s="302" t="s">
        <v>157</v>
      </c>
      <c r="Q26" s="36"/>
      <c r="R26" s="346" t="s">
        <v>181</v>
      </c>
      <c r="S26" s="347"/>
      <c r="T26" s="348"/>
      <c r="U26" s="220"/>
    </row>
    <row r="27" spans="1:21" ht="45" customHeight="1">
      <c r="A27" s="220"/>
      <c r="B27" s="175"/>
      <c r="C27" s="287" t="s">
        <v>137</v>
      </c>
      <c r="D27" s="288"/>
      <c r="E27" s="288"/>
      <c r="F27" s="289"/>
      <c r="G27" s="230"/>
      <c r="H27" s="50">
        <v>0.5</v>
      </c>
      <c r="I27" s="49">
        <v>1</v>
      </c>
      <c r="J27" s="49">
        <v>2</v>
      </c>
      <c r="K27" s="234"/>
      <c r="L27" s="194">
        <v>1</v>
      </c>
      <c r="M27" s="303"/>
      <c r="N27" s="220"/>
      <c r="O27" s="54">
        <v>2</v>
      </c>
      <c r="P27" s="303"/>
      <c r="Q27" s="36"/>
      <c r="R27" s="349"/>
      <c r="S27" s="350"/>
      <c r="T27" s="351"/>
      <c r="U27" s="220"/>
    </row>
    <row r="28" spans="1:21" ht="18" customHeight="1">
      <c r="A28" s="220"/>
      <c r="B28" s="195">
        <v>5</v>
      </c>
      <c r="C28" s="284" t="s">
        <v>138</v>
      </c>
      <c r="D28" s="285"/>
      <c r="E28" s="285"/>
      <c r="F28" s="286"/>
      <c r="G28" s="230"/>
      <c r="H28" s="35"/>
      <c r="I28" s="231"/>
      <c r="J28" s="231"/>
      <c r="K28" s="230"/>
      <c r="L28" s="35"/>
      <c r="M28" s="12"/>
      <c r="N28" s="36"/>
      <c r="O28" s="35"/>
      <c r="P28" s="12"/>
      <c r="Q28" s="36"/>
      <c r="R28" s="64"/>
      <c r="S28" s="64"/>
      <c r="T28" s="64"/>
      <c r="U28" s="220"/>
    </row>
    <row r="29" spans="1:21" ht="55" customHeight="1">
      <c r="A29" s="220"/>
      <c r="B29" s="175"/>
      <c r="C29" s="287" t="s">
        <v>139</v>
      </c>
      <c r="D29" s="288"/>
      <c r="E29" s="288"/>
      <c r="F29" s="289"/>
      <c r="G29" s="232"/>
      <c r="H29" s="49">
        <v>4</v>
      </c>
      <c r="I29" s="224"/>
      <c r="J29" s="224"/>
      <c r="K29" s="224"/>
      <c r="L29" s="14">
        <v>2</v>
      </c>
      <c r="M29" s="4" t="s">
        <v>162</v>
      </c>
      <c r="N29" s="36"/>
      <c r="O29" s="14">
        <v>3</v>
      </c>
      <c r="P29" s="4" t="s">
        <v>162</v>
      </c>
      <c r="Q29" s="56"/>
      <c r="R29" s="343" t="s">
        <v>182</v>
      </c>
      <c r="S29" s="344"/>
      <c r="T29" s="345"/>
      <c r="U29" s="220"/>
    </row>
    <row r="30" spans="1:21" ht="18" customHeight="1">
      <c r="A30" s="220"/>
      <c r="B30" s="195">
        <v>6</v>
      </c>
      <c r="C30" s="284" t="s">
        <v>140</v>
      </c>
      <c r="D30" s="285"/>
      <c r="E30" s="285"/>
      <c r="F30" s="286"/>
      <c r="G30" s="220"/>
      <c r="H30" s="34"/>
      <c r="I30" s="224"/>
      <c r="J30" s="224"/>
      <c r="K30" s="220"/>
      <c r="L30" s="34"/>
      <c r="M30" s="11"/>
      <c r="N30" s="36"/>
      <c r="O30" s="34"/>
      <c r="P30" s="11"/>
      <c r="Q30" s="220"/>
      <c r="R30" s="216"/>
      <c r="S30" s="216"/>
      <c r="T30" s="216"/>
      <c r="U30" s="220"/>
    </row>
    <row r="31" spans="1:21" ht="55" customHeight="1">
      <c r="A31" s="220"/>
      <c r="B31" s="175"/>
      <c r="C31" s="278" t="s">
        <v>141</v>
      </c>
      <c r="D31" s="279"/>
      <c r="E31" s="279"/>
      <c r="F31" s="280"/>
      <c r="G31" s="230"/>
      <c r="H31" s="157" t="s">
        <v>142</v>
      </c>
      <c r="I31" s="49">
        <v>1</v>
      </c>
      <c r="J31" s="49">
        <v>1</v>
      </c>
      <c r="K31" s="235"/>
      <c r="L31" s="54">
        <v>0</v>
      </c>
      <c r="M31" s="4" t="s">
        <v>162</v>
      </c>
      <c r="N31" s="36"/>
      <c r="O31" s="54">
        <v>2</v>
      </c>
      <c r="P31" s="4" t="s">
        <v>157</v>
      </c>
      <c r="Q31" s="36"/>
      <c r="R31" s="343" t="s">
        <v>183</v>
      </c>
      <c r="S31" s="344"/>
      <c r="T31" s="345"/>
      <c r="U31" s="220"/>
    </row>
    <row r="32" spans="1:21" ht="18" customHeight="1">
      <c r="A32" s="220"/>
      <c r="B32" s="195">
        <v>7</v>
      </c>
      <c r="C32" s="284" t="s">
        <v>143</v>
      </c>
      <c r="D32" s="285"/>
      <c r="E32" s="285"/>
      <c r="F32" s="286"/>
      <c r="G32" s="230"/>
      <c r="H32" s="35"/>
      <c r="I32" s="231"/>
      <c r="J32" s="231"/>
      <c r="K32" s="230"/>
      <c r="L32" s="35"/>
      <c r="M32" s="11"/>
      <c r="N32" s="36"/>
      <c r="O32" s="34"/>
      <c r="P32" s="12"/>
      <c r="Q32" s="36"/>
      <c r="R32" s="64"/>
      <c r="S32" s="64"/>
      <c r="T32" s="64"/>
      <c r="U32" s="220"/>
    </row>
    <row r="33" spans="1:21" ht="55" customHeight="1">
      <c r="A33" s="220"/>
      <c r="B33" s="175"/>
      <c r="C33" s="287" t="s">
        <v>144</v>
      </c>
      <c r="D33" s="288"/>
      <c r="E33" s="288"/>
      <c r="F33" s="289"/>
      <c r="G33" s="232"/>
      <c r="H33" s="51">
        <v>0.65</v>
      </c>
      <c r="I33" s="49">
        <v>7</v>
      </c>
      <c r="J33" s="49">
        <v>12</v>
      </c>
      <c r="K33" s="236"/>
      <c r="L33" s="54">
        <v>7</v>
      </c>
      <c r="M33" s="4" t="s">
        <v>157</v>
      </c>
      <c r="N33" s="36"/>
      <c r="O33" s="54">
        <v>17</v>
      </c>
      <c r="P33" s="4" t="s">
        <v>157</v>
      </c>
      <c r="Q33" s="56"/>
      <c r="R33" s="343" t="s">
        <v>184</v>
      </c>
      <c r="S33" s="344"/>
      <c r="T33" s="345"/>
      <c r="U33" s="220"/>
    </row>
    <row r="34" spans="1:21" ht="18" customHeight="1">
      <c r="A34" s="220"/>
      <c r="B34" s="195">
        <v>8</v>
      </c>
      <c r="C34" s="284" t="s">
        <v>145</v>
      </c>
      <c r="D34" s="285"/>
      <c r="E34" s="285"/>
      <c r="F34" s="286"/>
      <c r="G34" s="230"/>
      <c r="H34" s="35"/>
      <c r="I34" s="231"/>
      <c r="J34" s="231"/>
      <c r="K34" s="230"/>
      <c r="L34" s="35"/>
      <c r="M34" s="11"/>
      <c r="N34" s="36"/>
      <c r="O34" s="34"/>
      <c r="P34" s="12"/>
      <c r="Q34" s="36"/>
      <c r="R34" s="64"/>
      <c r="S34" s="64"/>
      <c r="T34" s="64"/>
      <c r="U34" s="220"/>
    </row>
    <row r="35" spans="1:21" ht="55" customHeight="1">
      <c r="A35" s="220"/>
      <c r="B35" s="175"/>
      <c r="C35" s="287" t="s">
        <v>146</v>
      </c>
      <c r="D35" s="288"/>
      <c r="E35" s="288"/>
      <c r="F35" s="289"/>
      <c r="G35" s="232"/>
      <c r="H35" s="51">
        <v>0.5</v>
      </c>
      <c r="I35" s="49">
        <v>3</v>
      </c>
      <c r="J35" s="49">
        <v>6</v>
      </c>
      <c r="K35" s="232"/>
      <c r="L35" s="54">
        <v>2</v>
      </c>
      <c r="M35" s="4" t="s">
        <v>162</v>
      </c>
      <c r="N35" s="36"/>
      <c r="O35" s="54">
        <v>5</v>
      </c>
      <c r="P35" s="4" t="s">
        <v>162</v>
      </c>
      <c r="Q35" s="56"/>
      <c r="R35" s="343" t="s">
        <v>185</v>
      </c>
      <c r="S35" s="344"/>
      <c r="T35" s="345"/>
      <c r="U35" s="220"/>
    </row>
    <row r="36" spans="1:21" ht="18" customHeight="1">
      <c r="A36" s="220"/>
      <c r="B36" s="195">
        <v>9</v>
      </c>
      <c r="C36" s="284" t="s">
        <v>147</v>
      </c>
      <c r="D36" s="285"/>
      <c r="E36" s="285"/>
      <c r="F36" s="286"/>
      <c r="G36" s="230"/>
      <c r="H36" s="35"/>
      <c r="I36" s="231"/>
      <c r="J36" s="231"/>
      <c r="K36" s="230"/>
      <c r="L36" s="35"/>
      <c r="M36" s="11"/>
      <c r="N36" s="36"/>
      <c r="O36" s="34"/>
      <c r="P36" s="12"/>
      <c r="Q36" s="36"/>
      <c r="R36" s="64"/>
      <c r="S36" s="64"/>
      <c r="T36" s="64"/>
      <c r="U36" s="220"/>
    </row>
    <row r="37" spans="1:21" ht="55" customHeight="1">
      <c r="A37" s="220"/>
      <c r="B37" s="175"/>
      <c r="C37" s="287" t="s">
        <v>148</v>
      </c>
      <c r="D37" s="288"/>
      <c r="E37" s="288"/>
      <c r="F37" s="289"/>
      <c r="G37" s="232"/>
      <c r="H37" s="49">
        <v>4</v>
      </c>
      <c r="I37" s="224"/>
      <c r="J37" s="224"/>
      <c r="K37" s="224"/>
      <c r="L37" s="14">
        <v>2</v>
      </c>
      <c r="M37" s="4" t="s">
        <v>162</v>
      </c>
      <c r="N37" s="36"/>
      <c r="O37" s="14">
        <v>4</v>
      </c>
      <c r="P37" s="4" t="s">
        <v>157</v>
      </c>
      <c r="Q37" s="56"/>
      <c r="R37" s="343" t="s">
        <v>186</v>
      </c>
      <c r="S37" s="344"/>
      <c r="T37" s="345"/>
      <c r="U37" s="220"/>
    </row>
    <row r="38" spans="1:21" ht="18" customHeight="1">
      <c r="A38" s="220"/>
      <c r="B38" s="195">
        <v>10</v>
      </c>
      <c r="C38" s="284" t="s">
        <v>149</v>
      </c>
      <c r="D38" s="285"/>
      <c r="E38" s="285"/>
      <c r="F38" s="286"/>
      <c r="G38" s="230"/>
      <c r="H38" s="35"/>
      <c r="I38" s="231"/>
      <c r="J38" s="231"/>
      <c r="K38" s="230"/>
      <c r="L38" s="35"/>
      <c r="M38" s="11"/>
      <c r="N38" s="36"/>
      <c r="O38" s="34"/>
      <c r="P38" s="12"/>
      <c r="Q38" s="36"/>
      <c r="R38" s="64"/>
      <c r="S38" s="64"/>
      <c r="T38" s="64"/>
      <c r="U38" s="220"/>
    </row>
    <row r="39" spans="1:21" ht="55" customHeight="1">
      <c r="A39" s="220"/>
      <c r="B39" s="175"/>
      <c r="C39" s="287" t="s">
        <v>150</v>
      </c>
      <c r="D39" s="288"/>
      <c r="E39" s="288"/>
      <c r="F39" s="289"/>
      <c r="G39" s="232"/>
      <c r="H39" s="49">
        <v>2</v>
      </c>
      <c r="I39" s="224"/>
      <c r="J39" s="224"/>
      <c r="K39" s="224"/>
      <c r="L39" s="14">
        <v>0</v>
      </c>
      <c r="M39" s="4" t="s">
        <v>162</v>
      </c>
      <c r="N39" s="36"/>
      <c r="O39" s="14">
        <v>0</v>
      </c>
      <c r="P39" s="4" t="s">
        <v>162</v>
      </c>
      <c r="Q39" s="56"/>
      <c r="R39" s="343" t="s">
        <v>187</v>
      </c>
      <c r="S39" s="344"/>
      <c r="T39" s="345"/>
      <c r="U39" s="220"/>
    </row>
    <row r="40" spans="1:21" ht="18" customHeight="1">
      <c r="A40" s="220"/>
      <c r="B40" s="195">
        <v>11</v>
      </c>
      <c r="C40" s="284" t="s">
        <v>151</v>
      </c>
      <c r="D40" s="285"/>
      <c r="E40" s="285"/>
      <c r="F40" s="286"/>
      <c r="G40" s="230"/>
      <c r="H40" s="35"/>
      <c r="I40" s="231"/>
      <c r="J40" s="231"/>
      <c r="K40" s="230"/>
      <c r="L40" s="35"/>
      <c r="M40" s="11"/>
      <c r="N40" s="36"/>
      <c r="O40" s="34"/>
      <c r="P40" s="12"/>
      <c r="Q40" s="36"/>
      <c r="R40" s="64"/>
      <c r="S40" s="64"/>
      <c r="T40" s="64"/>
      <c r="U40" s="220"/>
    </row>
    <row r="41" spans="1:21" ht="55" customHeight="1">
      <c r="A41" s="220"/>
      <c r="B41" s="175"/>
      <c r="C41" s="287" t="s">
        <v>152</v>
      </c>
      <c r="D41" s="288"/>
      <c r="E41" s="288"/>
      <c r="F41" s="289"/>
      <c r="G41" s="232"/>
      <c r="H41" s="49">
        <v>2</v>
      </c>
      <c r="I41" s="224"/>
      <c r="J41" s="224"/>
      <c r="K41" s="224"/>
      <c r="L41" s="14">
        <v>1</v>
      </c>
      <c r="M41" s="4" t="s">
        <v>162</v>
      </c>
      <c r="N41" s="36"/>
      <c r="O41" s="14">
        <v>3</v>
      </c>
      <c r="P41" s="4" t="s">
        <v>157</v>
      </c>
      <c r="Q41" s="56"/>
      <c r="R41" s="343" t="s">
        <v>188</v>
      </c>
      <c r="S41" s="344"/>
      <c r="T41" s="345"/>
      <c r="U41" s="220"/>
    </row>
    <row r="42" spans="1:21" ht="18" customHeight="1">
      <c r="A42" s="220"/>
      <c r="B42" s="195">
        <v>12</v>
      </c>
      <c r="C42" s="284" t="s">
        <v>153</v>
      </c>
      <c r="D42" s="285"/>
      <c r="E42" s="285"/>
      <c r="F42" s="286"/>
      <c r="G42" s="230"/>
      <c r="H42" s="35"/>
      <c r="I42" s="231"/>
      <c r="J42" s="231"/>
      <c r="K42" s="230"/>
      <c r="L42" s="35"/>
      <c r="M42" s="11"/>
      <c r="N42" s="36"/>
      <c r="O42" s="34"/>
      <c r="P42" s="12"/>
      <c r="Q42" s="36"/>
      <c r="R42" s="64"/>
      <c r="S42" s="64"/>
      <c r="T42" s="64"/>
      <c r="U42" s="220"/>
    </row>
    <row r="43" spans="1:21" ht="55" customHeight="1">
      <c r="A43" s="220"/>
      <c r="B43" s="175"/>
      <c r="C43" s="287" t="s">
        <v>154</v>
      </c>
      <c r="D43" s="288"/>
      <c r="E43" s="288"/>
      <c r="F43" s="289"/>
      <c r="G43" s="232"/>
      <c r="H43" s="111">
        <v>0.5</v>
      </c>
      <c r="I43" s="49">
        <v>3</v>
      </c>
      <c r="J43" s="49">
        <v>6</v>
      </c>
      <c r="K43" s="232"/>
      <c r="L43" s="54">
        <v>2</v>
      </c>
      <c r="M43" s="4" t="s">
        <v>162</v>
      </c>
      <c r="N43" s="36"/>
      <c r="O43" s="54">
        <v>5</v>
      </c>
      <c r="P43" s="4" t="s">
        <v>162</v>
      </c>
      <c r="Q43" s="56"/>
      <c r="R43" s="343" t="s">
        <v>188</v>
      </c>
      <c r="S43" s="344"/>
      <c r="T43" s="345"/>
      <c r="U43" s="220"/>
    </row>
    <row r="44" spans="1:21" ht="18" customHeight="1">
      <c r="A44" s="220"/>
      <c r="B44" s="195">
        <v>13</v>
      </c>
      <c r="C44" s="284" t="s">
        <v>155</v>
      </c>
      <c r="D44" s="285"/>
      <c r="E44" s="285"/>
      <c r="F44" s="286"/>
      <c r="G44" s="230"/>
      <c r="H44" s="35"/>
      <c r="I44" s="231"/>
      <c r="J44" s="231"/>
      <c r="K44" s="230"/>
      <c r="L44" s="35"/>
      <c r="M44" s="11"/>
      <c r="N44" s="36"/>
      <c r="O44" s="34"/>
      <c r="P44" s="12"/>
      <c r="Q44" s="36"/>
      <c r="R44" s="64"/>
      <c r="S44" s="64"/>
      <c r="T44" s="64"/>
      <c r="U44" s="220"/>
    </row>
    <row r="45" spans="1:21" ht="55" customHeight="1">
      <c r="A45" s="220"/>
      <c r="B45" s="162"/>
      <c r="C45" s="278" t="s">
        <v>156</v>
      </c>
      <c r="D45" s="279"/>
      <c r="E45" s="279"/>
      <c r="F45" s="280"/>
      <c r="G45" s="230"/>
      <c r="H45" s="49" t="s">
        <v>126</v>
      </c>
      <c r="I45" s="49">
        <f>E13</f>
        <v>2</v>
      </c>
      <c r="J45" s="49">
        <f>F13</f>
        <v>3</v>
      </c>
      <c r="K45" s="224"/>
      <c r="L45" s="13" t="s">
        <v>157</v>
      </c>
      <c r="M45" s="4" t="s">
        <v>157</v>
      </c>
      <c r="N45" s="36"/>
      <c r="O45" s="13" t="s">
        <v>157</v>
      </c>
      <c r="P45" s="4" t="s">
        <v>157</v>
      </c>
      <c r="Q45" s="36"/>
      <c r="R45" s="352"/>
      <c r="S45" s="353"/>
      <c r="T45" s="354"/>
      <c r="U45" s="220"/>
    </row>
    <row r="46" spans="1:21" ht="18" customHeight="1">
      <c r="A46" s="220"/>
      <c r="B46" s="195">
        <v>14</v>
      </c>
      <c r="C46" s="284" t="s">
        <v>158</v>
      </c>
      <c r="D46" s="285"/>
      <c r="E46" s="285"/>
      <c r="F46" s="286"/>
      <c r="G46" s="230"/>
      <c r="H46" s="35"/>
      <c r="I46" s="231"/>
      <c r="J46" s="231"/>
      <c r="K46" s="230"/>
      <c r="L46" s="35"/>
      <c r="M46" s="11"/>
      <c r="N46" s="36"/>
      <c r="O46" s="34"/>
      <c r="P46" s="12"/>
      <c r="Q46" s="36"/>
      <c r="R46" s="64"/>
      <c r="S46" s="64"/>
      <c r="T46" s="64"/>
      <c r="U46" s="220"/>
    </row>
    <row r="47" spans="1:21" ht="55" customHeight="1">
      <c r="A47" s="220"/>
      <c r="B47" s="175"/>
      <c r="C47" s="287" t="s">
        <v>159</v>
      </c>
      <c r="D47" s="288"/>
      <c r="E47" s="288"/>
      <c r="F47" s="289"/>
      <c r="G47" s="232"/>
      <c r="H47" s="49" t="s">
        <v>126</v>
      </c>
      <c r="I47" s="224"/>
      <c r="J47" s="224"/>
      <c r="K47" s="224"/>
      <c r="L47" s="13" t="s">
        <v>162</v>
      </c>
      <c r="M47" s="4" t="s">
        <v>162</v>
      </c>
      <c r="N47" s="36"/>
      <c r="O47" s="13" t="s">
        <v>157</v>
      </c>
      <c r="P47" s="4" t="s">
        <v>157</v>
      </c>
      <c r="Q47" s="56"/>
      <c r="R47" s="343" t="s">
        <v>189</v>
      </c>
      <c r="S47" s="344"/>
      <c r="T47" s="345"/>
      <c r="U47" s="220"/>
    </row>
    <row r="48" spans="1:21" ht="18" customHeight="1">
      <c r="A48" s="220"/>
      <c r="B48" s="195">
        <v>15</v>
      </c>
      <c r="C48" s="317" t="s">
        <v>160</v>
      </c>
      <c r="D48" s="285"/>
      <c r="E48" s="285"/>
      <c r="F48" s="286"/>
      <c r="G48" s="230"/>
      <c r="H48" s="35"/>
      <c r="I48" s="231"/>
      <c r="J48" s="231"/>
      <c r="K48" s="230"/>
      <c r="L48" s="35"/>
      <c r="M48" s="12"/>
      <c r="N48" s="36"/>
      <c r="O48" s="35"/>
      <c r="P48" s="12"/>
      <c r="Q48" s="36"/>
      <c r="R48" s="64"/>
      <c r="S48" s="64"/>
      <c r="T48" s="64"/>
      <c r="U48" s="220"/>
    </row>
    <row r="49" spans="1:21" ht="55" customHeight="1">
      <c r="A49" s="220"/>
      <c r="B49" s="175"/>
      <c r="C49" s="287" t="s">
        <v>161</v>
      </c>
      <c r="D49" s="288"/>
      <c r="E49" s="288"/>
      <c r="F49" s="289"/>
      <c r="G49" s="10"/>
      <c r="H49" s="49" t="s">
        <v>126</v>
      </c>
      <c r="I49" s="224"/>
      <c r="J49" s="224"/>
      <c r="K49" s="224"/>
      <c r="L49" s="13" t="s">
        <v>162</v>
      </c>
      <c r="M49" s="4" t="s">
        <v>162</v>
      </c>
      <c r="N49" s="56"/>
      <c r="O49" s="13" t="s">
        <v>157</v>
      </c>
      <c r="P49" s="4" t="s">
        <v>157</v>
      </c>
      <c r="Q49" s="56"/>
      <c r="R49" s="343" t="s">
        <v>190</v>
      </c>
      <c r="S49" s="344"/>
      <c r="T49" s="345"/>
      <c r="U49" s="220"/>
    </row>
    <row r="50" spans="1:21" ht="15" customHeight="1">
      <c r="A50" s="220"/>
      <c r="B50" s="237"/>
      <c r="C50" s="220"/>
      <c r="D50" s="220"/>
      <c r="E50" s="220"/>
      <c r="F50" s="238"/>
      <c r="G50" s="234"/>
      <c r="H50" s="119"/>
      <c r="I50" s="231"/>
      <c r="J50" s="231"/>
      <c r="K50" s="230"/>
      <c r="L50" s="264"/>
      <c r="M50" s="15"/>
      <c r="N50" s="36"/>
      <c r="O50" s="264"/>
      <c r="P50" s="15"/>
      <c r="Q50" s="36"/>
      <c r="R50" s="37"/>
      <c r="S50" s="37"/>
      <c r="T50" s="37"/>
      <c r="U50" s="220"/>
    </row>
    <row r="51" spans="1:21" s="2" customFormat="1" ht="25" customHeight="1">
      <c r="A51" s="5"/>
      <c r="B51" s="274" t="s">
        <v>163</v>
      </c>
      <c r="C51" s="275"/>
      <c r="D51" s="275"/>
      <c r="E51" s="275"/>
      <c r="F51" s="123"/>
      <c r="G51" s="124"/>
      <c r="H51" s="123"/>
      <c r="I51" s="224"/>
      <c r="J51" s="224"/>
      <c r="K51" s="224"/>
      <c r="L51" s="273">
        <v>4</v>
      </c>
      <c r="M51" s="273"/>
      <c r="N51" s="36"/>
      <c r="O51" s="273">
        <v>10</v>
      </c>
      <c r="P51" s="273"/>
      <c r="Q51" s="36"/>
      <c r="R51" s="352" t="s">
        <v>191</v>
      </c>
      <c r="S51" s="353"/>
      <c r="T51" s="354"/>
      <c r="U51" s="5"/>
    </row>
    <row r="52" spans="1:21" ht="10" customHeight="1">
      <c r="A52" s="6" t="s">
        <v>164</v>
      </c>
      <c r="B52" s="223"/>
      <c r="C52" s="220"/>
      <c r="D52" s="220"/>
      <c r="E52" s="220"/>
      <c r="F52" s="123"/>
      <c r="G52" s="238"/>
      <c r="H52" s="83"/>
      <c r="I52" s="224"/>
      <c r="J52" s="224"/>
      <c r="K52" s="220"/>
      <c r="L52" s="255"/>
      <c r="M52" s="255"/>
      <c r="N52" s="255"/>
      <c r="O52" s="255"/>
      <c r="P52" s="255"/>
      <c r="Q52" s="220"/>
      <c r="R52" s="355"/>
      <c r="S52" s="356"/>
      <c r="T52" s="357"/>
      <c r="U52" s="220"/>
    </row>
    <row r="53" spans="1:21" ht="25" customHeight="1">
      <c r="A53" s="220"/>
      <c r="B53" s="274" t="s">
        <v>165</v>
      </c>
      <c r="C53" s="275"/>
      <c r="D53" s="275"/>
      <c r="E53" s="275"/>
      <c r="F53" s="123"/>
      <c r="G53" s="129"/>
      <c r="H53" s="129"/>
      <c r="I53" s="8"/>
      <c r="J53" s="8"/>
      <c r="K53" s="8"/>
      <c r="L53" s="298" t="s">
        <v>264</v>
      </c>
      <c r="M53" s="298"/>
      <c r="N53" s="7"/>
      <c r="O53" s="298" t="s">
        <v>192</v>
      </c>
      <c r="P53" s="298"/>
      <c r="Q53" s="7"/>
      <c r="R53" s="358"/>
      <c r="S53" s="359"/>
      <c r="T53" s="360"/>
      <c r="U53" s="220"/>
    </row>
    <row r="54" spans="1:21" s="202" customFormat="1" ht="45" customHeight="1">
      <c r="A54" s="215"/>
      <c r="B54" s="296" t="s">
        <v>193</v>
      </c>
      <c r="C54" s="297"/>
      <c r="D54" s="297"/>
      <c r="E54" s="297"/>
      <c r="F54" s="297"/>
      <c r="G54" s="297"/>
      <c r="H54" s="297"/>
      <c r="I54" s="297"/>
      <c r="J54" s="297"/>
      <c r="K54" s="297"/>
      <c r="L54" s="297"/>
      <c r="M54" s="297"/>
      <c r="N54" s="297"/>
      <c r="O54" s="297"/>
      <c r="P54" s="297"/>
      <c r="Q54" s="297"/>
      <c r="R54" s="297"/>
      <c r="S54" s="297"/>
      <c r="T54" s="297"/>
      <c r="U54" s="215"/>
    </row>
    <row r="55" spans="1:21" ht="10" customHeight="1">
      <c r="A55" s="220"/>
      <c r="B55" s="223"/>
      <c r="C55" s="220"/>
      <c r="D55" s="220"/>
      <c r="E55" s="220"/>
      <c r="F55" s="220"/>
      <c r="G55" s="220"/>
      <c r="H55" s="52"/>
      <c r="I55" s="16"/>
      <c r="J55" s="16"/>
      <c r="K55" s="16"/>
      <c r="L55" s="220"/>
      <c r="M55" s="220"/>
      <c r="N55" s="220"/>
      <c r="O55" s="220"/>
      <c r="P55" s="17"/>
      <c r="Q55" s="17"/>
      <c r="R55" s="220"/>
      <c r="S55" s="220"/>
      <c r="T55" s="220"/>
      <c r="U55" s="220"/>
    </row>
    <row r="56" spans="1:21" ht="30" customHeight="1">
      <c r="A56" s="220"/>
      <c r="B56" s="295" t="s">
        <v>167</v>
      </c>
      <c r="C56" s="295"/>
      <c r="D56" s="295"/>
      <c r="E56" s="295"/>
      <c r="F56" s="295"/>
      <c r="G56" s="295"/>
      <c r="H56" s="295"/>
      <c r="I56" s="295"/>
      <c r="J56" s="295"/>
      <c r="K56" s="295"/>
      <c r="L56" s="295"/>
      <c r="M56" s="295"/>
      <c r="N56" s="295"/>
      <c r="O56" s="295"/>
      <c r="P56" s="295"/>
      <c r="Q56" s="295"/>
      <c r="R56" s="295"/>
      <c r="S56" s="295"/>
      <c r="T56" s="295"/>
      <c r="U56" s="220"/>
    </row>
    <row r="57" spans="1:21" ht="65.150000000000006" customHeight="1">
      <c r="A57" s="220"/>
      <c r="B57" s="223"/>
      <c r="C57" s="32" t="s">
        <v>168</v>
      </c>
      <c r="D57" s="294"/>
      <c r="E57" s="294"/>
      <c r="F57" s="294"/>
      <c r="G57" s="215"/>
      <c r="H57" s="294"/>
      <c r="I57" s="294"/>
      <c r="J57" s="294"/>
      <c r="K57" s="294"/>
      <c r="L57" s="294"/>
      <c r="M57" s="294"/>
      <c r="N57" s="239"/>
      <c r="O57" s="220"/>
      <c r="P57" s="17"/>
      <c r="Q57" s="240"/>
      <c r="R57" s="220"/>
      <c r="S57" s="220"/>
      <c r="T57" s="220"/>
      <c r="U57" s="220"/>
    </row>
    <row r="58" spans="1:21" ht="15" customHeight="1">
      <c r="A58" s="220"/>
      <c r="B58" s="223"/>
      <c r="C58" s="220"/>
      <c r="D58" s="293" t="s">
        <v>169</v>
      </c>
      <c r="E58" s="293"/>
      <c r="F58" s="293"/>
      <c r="G58" s="33"/>
      <c r="H58" s="293" t="s">
        <v>170</v>
      </c>
      <c r="I58" s="293"/>
      <c r="J58" s="293"/>
      <c r="K58" s="293"/>
      <c r="L58" s="293"/>
      <c r="M58" s="293"/>
      <c r="N58" s="207"/>
      <c r="O58" s="220"/>
      <c r="P58" s="17"/>
      <c r="Q58" s="17"/>
      <c r="R58" s="220"/>
      <c r="S58" s="220"/>
      <c r="T58" s="220"/>
      <c r="U58" s="220"/>
    </row>
    <row r="59" spans="1:21" ht="15" customHeight="1">
      <c r="A59" s="220"/>
      <c r="B59" s="223"/>
      <c r="C59" s="220"/>
      <c r="D59" s="220"/>
      <c r="E59" s="220"/>
      <c r="F59" s="220"/>
      <c r="G59" s="220"/>
      <c r="H59" s="164"/>
      <c r="I59" s="165"/>
      <c r="J59" s="165"/>
      <c r="K59" s="165"/>
      <c r="L59" s="220"/>
      <c r="M59" s="220"/>
      <c r="N59" s="215"/>
      <c r="O59" s="220"/>
      <c r="P59" s="166"/>
      <c r="Q59" s="166"/>
      <c r="R59" s="220"/>
      <c r="S59" s="220"/>
      <c r="T59" s="266" t="s">
        <v>266</v>
      </c>
      <c r="U59" s="220"/>
    </row>
    <row r="60" spans="1:21" ht="15" customHeight="1">
      <c r="A60" s="220"/>
      <c r="B60" s="223"/>
      <c r="C60" s="220"/>
      <c r="D60" s="220"/>
      <c r="E60" s="220"/>
      <c r="F60" s="220"/>
      <c r="G60" s="220"/>
      <c r="H60" s="3"/>
      <c r="I60" s="224"/>
      <c r="J60" s="224"/>
      <c r="K60" s="220"/>
      <c r="L60" s="220"/>
      <c r="M60" s="220"/>
      <c r="N60" s="220"/>
      <c r="O60" s="220"/>
      <c r="P60" s="220"/>
      <c r="Q60" s="220"/>
      <c r="R60" s="220"/>
      <c r="S60" s="220"/>
      <c r="T60" s="220"/>
      <c r="U60" s="220"/>
    </row>
  </sheetData>
  <sheetProtection sheet="1" objects="1" scenarios="1"/>
  <protectedRanges>
    <protectedRange sqref="N7:N8 N10:N13" name="General Information"/>
    <protectedRange sqref="N7:N8" name="Review Data"/>
  </protectedRanges>
  <mergeCells count="90">
    <mergeCell ref="R49:T49"/>
    <mergeCell ref="B51:E51"/>
    <mergeCell ref="D58:F58"/>
    <mergeCell ref="H58:M58"/>
    <mergeCell ref="C48:F48"/>
    <mergeCell ref="C49:F49"/>
    <mergeCell ref="B53:E53"/>
    <mergeCell ref="L53:M53"/>
    <mergeCell ref="B56:T56"/>
    <mergeCell ref="O53:P53"/>
    <mergeCell ref="D57:F57"/>
    <mergeCell ref="H57:M57"/>
    <mergeCell ref="B54:T54"/>
    <mergeCell ref="R51:T53"/>
    <mergeCell ref="L51:M51"/>
    <mergeCell ref="O51:P51"/>
    <mergeCell ref="C44:F44"/>
    <mergeCell ref="C45:F45"/>
    <mergeCell ref="R45:T45"/>
    <mergeCell ref="C46:F46"/>
    <mergeCell ref="C47:F47"/>
    <mergeCell ref="R47:T47"/>
    <mergeCell ref="C40:F40"/>
    <mergeCell ref="C41:F41"/>
    <mergeCell ref="R41:T41"/>
    <mergeCell ref="C42:F42"/>
    <mergeCell ref="C43:F43"/>
    <mergeCell ref="R43:T43"/>
    <mergeCell ref="C36:F36"/>
    <mergeCell ref="C37:F37"/>
    <mergeCell ref="R37:T37"/>
    <mergeCell ref="C38:F38"/>
    <mergeCell ref="C39:F39"/>
    <mergeCell ref="R39:T39"/>
    <mergeCell ref="C32:F32"/>
    <mergeCell ref="C33:F33"/>
    <mergeCell ref="R33:T33"/>
    <mergeCell ref="C34:F34"/>
    <mergeCell ref="C35:F35"/>
    <mergeCell ref="R35:T35"/>
    <mergeCell ref="C30:F30"/>
    <mergeCell ref="C31:F31"/>
    <mergeCell ref="R31:T31"/>
    <mergeCell ref="C25:F25"/>
    <mergeCell ref="C26:F26"/>
    <mergeCell ref="C28:F28"/>
    <mergeCell ref="C29:F29"/>
    <mergeCell ref="R29:T29"/>
    <mergeCell ref="C27:F27"/>
    <mergeCell ref="M26:M27"/>
    <mergeCell ref="P26:P27"/>
    <mergeCell ref="R26:T27"/>
    <mergeCell ref="C21:F21"/>
    <mergeCell ref="C22:F22"/>
    <mergeCell ref="R22:T22"/>
    <mergeCell ref="C23:F23"/>
    <mergeCell ref="C24:F24"/>
    <mergeCell ref="I24:J24"/>
    <mergeCell ref="R24:T24"/>
    <mergeCell ref="R15:T17"/>
    <mergeCell ref="L16:L17"/>
    <mergeCell ref="O16:O17"/>
    <mergeCell ref="C19:F19"/>
    <mergeCell ref="C20:F20"/>
    <mergeCell ref="R20:T20"/>
    <mergeCell ref="H13:L13"/>
    <mergeCell ref="M13:P13"/>
    <mergeCell ref="B15:F17"/>
    <mergeCell ref="H15:H17"/>
    <mergeCell ref="I15:I17"/>
    <mergeCell ref="J15:J17"/>
    <mergeCell ref="L15:M15"/>
    <mergeCell ref="O15:P15"/>
    <mergeCell ref="H12:L12"/>
    <mergeCell ref="B6:C6"/>
    <mergeCell ref="D6:F6"/>
    <mergeCell ref="H6:L6"/>
    <mergeCell ref="M6:P6"/>
    <mergeCell ref="M12:P12"/>
    <mergeCell ref="D8:F8"/>
    <mergeCell ref="H8:L8"/>
    <mergeCell ref="M8:P8"/>
    <mergeCell ref="H11:L11"/>
    <mergeCell ref="M11:P11"/>
    <mergeCell ref="R6:T8"/>
    <mergeCell ref="B7:C7"/>
    <mergeCell ref="D7:F7"/>
    <mergeCell ref="H7:L7"/>
    <mergeCell ref="M7:P7"/>
    <mergeCell ref="B8:C8"/>
  </mergeCells>
  <conditionalFormatting sqref="L51 O51">
    <cfRule type="cellIs" dxfId="159" priority="7" stopIfTrue="1" operator="greaterThanOrEqual">
      <formula>9</formula>
    </cfRule>
    <cfRule type="cellIs" dxfId="158" priority="5" stopIfTrue="1" operator="equal">
      <formula>""</formula>
    </cfRule>
    <cfRule type="cellIs" dxfId="157" priority="6" stopIfTrue="1" operator="greaterThanOrEqual">
      <formula>13</formula>
    </cfRule>
    <cfRule type="cellIs" dxfId="156" priority="8" stopIfTrue="1" operator="greaterThanOrEqual">
      <formula>5</formula>
    </cfRule>
  </conditionalFormatting>
  <conditionalFormatting sqref="L53 O53">
    <cfRule type="containsText" dxfId="155" priority="9" stopIfTrue="1" operator="containsText" text="Participation">
      <formula>NOT(ISERROR(SEARCH("Participation",L53)))</formula>
    </cfRule>
    <cfRule type="cellIs" dxfId="154" priority="10" stopIfTrue="1" operator="equal">
      <formula>"Bronze Award"</formula>
    </cfRule>
    <cfRule type="cellIs" dxfId="153" priority="11" stopIfTrue="1" operator="equal">
      <formula>"Silver Award"</formula>
    </cfRule>
    <cfRule type="cellIs" dxfId="152" priority="12" stopIfTrue="1" operator="equal">
      <formula>"Gold Award"</formula>
    </cfRule>
  </conditionalFormatting>
  <conditionalFormatting sqref="M19:M20 P19:P20">
    <cfRule type="cellIs" dxfId="151" priority="37" stopIfTrue="1" operator="equal">
      <formula>"Yes"</formula>
    </cfRule>
    <cfRule type="cellIs" dxfId="150" priority="38" stopIfTrue="1" operator="equal">
      <formula>"No"</formula>
    </cfRule>
  </conditionalFormatting>
  <conditionalFormatting sqref="M20">
    <cfRule type="cellIs" dxfId="149" priority="35" stopIfTrue="1" operator="equal">
      <formula>"Yes"</formula>
    </cfRule>
    <cfRule type="cellIs" dxfId="148" priority="36" stopIfTrue="1" operator="equal">
      <formula>"No"</formula>
    </cfRule>
  </conditionalFormatting>
  <conditionalFormatting sqref="M21:M22 P21:P22">
    <cfRule type="cellIs" dxfId="147" priority="73" stopIfTrue="1" operator="equal">
      <formula>"Yes"</formula>
    </cfRule>
    <cfRule type="cellIs" dxfId="146" priority="74" stopIfTrue="1" operator="equal">
      <formula>"No"</formula>
    </cfRule>
  </conditionalFormatting>
  <conditionalFormatting sqref="M22">
    <cfRule type="cellIs" dxfId="145" priority="47" stopIfTrue="1" operator="equal">
      <formula>"Yes"</formula>
    </cfRule>
    <cfRule type="cellIs" dxfId="144" priority="48" stopIfTrue="1" operator="equal">
      <formula>"No"</formula>
    </cfRule>
  </conditionalFormatting>
  <conditionalFormatting sqref="M24">
    <cfRule type="cellIs" dxfId="143" priority="2" stopIfTrue="1" operator="equal">
      <formula>"No"</formula>
    </cfRule>
    <cfRule type="cellIs" dxfId="142" priority="3" stopIfTrue="1" operator="equal">
      <formula>"Yes"</formula>
    </cfRule>
    <cfRule type="cellIs" dxfId="141" priority="4" stopIfTrue="1" operator="equal">
      <formula>"No"</formula>
    </cfRule>
    <cfRule type="cellIs" dxfId="140" priority="1" stopIfTrue="1" operator="equal">
      <formula>"Yes"</formula>
    </cfRule>
  </conditionalFormatting>
  <conditionalFormatting sqref="M26 P26">
    <cfRule type="cellIs" dxfId="139" priority="72" stopIfTrue="1" operator="equal">
      <formula>"No"</formula>
    </cfRule>
    <cfRule type="cellIs" dxfId="138" priority="71" stopIfTrue="1" operator="equal">
      <formula>"Yes"</formula>
    </cfRule>
  </conditionalFormatting>
  <conditionalFormatting sqref="M29:M33 P33">
    <cfRule type="cellIs" dxfId="137" priority="65" stopIfTrue="1" operator="equal">
      <formula>"Yes"</formula>
    </cfRule>
    <cfRule type="cellIs" dxfId="136" priority="66" stopIfTrue="1" operator="equal">
      <formula>"No"</formula>
    </cfRule>
  </conditionalFormatting>
  <conditionalFormatting sqref="M31 P31">
    <cfRule type="cellIs" dxfId="135" priority="42" stopIfTrue="1" operator="equal">
      <formula>"No"</formula>
    </cfRule>
  </conditionalFormatting>
  <conditionalFormatting sqref="M34:M47">
    <cfRule type="cellIs" dxfId="134" priority="13" stopIfTrue="1" operator="equal">
      <formula>"Yes"</formula>
    </cfRule>
    <cfRule type="cellIs" dxfId="133" priority="14" stopIfTrue="1" operator="equal">
      <formula>"No"</formula>
    </cfRule>
  </conditionalFormatting>
  <conditionalFormatting sqref="M49 P49">
    <cfRule type="cellIs" dxfId="132" priority="32" stopIfTrue="1" operator="equal">
      <formula>"No"</formula>
    </cfRule>
    <cfRule type="cellIs" dxfId="131" priority="31" stopIfTrue="1" operator="equal">
      <formula>"Yes"</formula>
    </cfRule>
  </conditionalFormatting>
  <conditionalFormatting sqref="N19">
    <cfRule type="cellIs" dxfId="130" priority="27" stopIfTrue="1" operator="equal">
      <formula>"Yes"</formula>
    </cfRule>
    <cfRule type="cellIs" dxfId="129" priority="28" stopIfTrue="1" operator="equal">
      <formula>"No"</formula>
    </cfRule>
  </conditionalFormatting>
  <conditionalFormatting sqref="P20">
    <cfRule type="cellIs" dxfId="128" priority="34" stopIfTrue="1" operator="equal">
      <formula>"No"</formula>
    </cfRule>
    <cfRule type="cellIs" dxfId="127" priority="33" stopIfTrue="1" operator="equal">
      <formula>"Yes"</formula>
    </cfRule>
  </conditionalFormatting>
  <conditionalFormatting sqref="P22">
    <cfRule type="cellIs" dxfId="126" priority="45" stopIfTrue="1" operator="equal">
      <formula>"Yes"</formula>
    </cfRule>
    <cfRule type="cellIs" dxfId="125" priority="46" stopIfTrue="1" operator="equal">
      <formula>"No"</formula>
    </cfRule>
  </conditionalFormatting>
  <conditionalFormatting sqref="P24">
    <cfRule type="cellIs" dxfId="124" priority="43" stopIfTrue="1" operator="equal">
      <formula>"Yes"</formula>
    </cfRule>
    <cfRule type="cellIs" dxfId="123" priority="44" stopIfTrue="1" operator="equal">
      <formula>"No"</formula>
    </cfRule>
  </conditionalFormatting>
  <conditionalFormatting sqref="P29:P31">
    <cfRule type="cellIs" dxfId="122" priority="40" stopIfTrue="1" operator="equal">
      <formula>"No"</formula>
    </cfRule>
    <cfRule type="cellIs" dxfId="121" priority="39" stopIfTrue="1" operator="equal">
      <formula>"Yes"</formula>
    </cfRule>
  </conditionalFormatting>
  <conditionalFormatting sqref="P31 M31">
    <cfRule type="cellIs" dxfId="120" priority="41" stopIfTrue="1" operator="equal">
      <formula>"Yes"</formula>
    </cfRule>
  </conditionalFormatting>
  <conditionalFormatting sqref="P35">
    <cfRule type="cellIs" dxfId="119" priority="63" stopIfTrue="1" operator="equal">
      <formula>"Yes"</formula>
    </cfRule>
    <cfRule type="cellIs" dxfId="118" priority="64" stopIfTrue="1" operator="equal">
      <formula>"No"</formula>
    </cfRule>
  </conditionalFormatting>
  <conditionalFormatting sqref="P37">
    <cfRule type="cellIs" dxfId="117" priority="57" stopIfTrue="1" operator="equal">
      <formula>"Yes"</formula>
    </cfRule>
    <cfRule type="cellIs" dxfId="116" priority="58" stopIfTrue="1" operator="equal">
      <formula>"No"</formula>
    </cfRule>
  </conditionalFormatting>
  <conditionalFormatting sqref="P39">
    <cfRule type="cellIs" dxfId="115" priority="53" stopIfTrue="1" operator="equal">
      <formula>"Yes"</formula>
    </cfRule>
    <cfRule type="cellIs" dxfId="114" priority="54" stopIfTrue="1" operator="equal">
      <formula>"No"</formula>
    </cfRule>
  </conditionalFormatting>
  <conditionalFormatting sqref="P41">
    <cfRule type="cellIs" dxfId="113" priority="49" stopIfTrue="1" operator="equal">
      <formula>"Yes"</formula>
    </cfRule>
    <cfRule type="cellIs" dxfId="112" priority="50" stopIfTrue="1" operator="equal">
      <formula>"No"</formula>
    </cfRule>
  </conditionalFormatting>
  <conditionalFormatting sqref="P43">
    <cfRule type="cellIs" dxfId="111" priority="61" stopIfTrue="1" operator="equal">
      <formula>"Yes"</formula>
    </cfRule>
    <cfRule type="cellIs" dxfId="110" priority="62" stopIfTrue="1" operator="equal">
      <formula>"No"</formula>
    </cfRule>
  </conditionalFormatting>
  <conditionalFormatting sqref="P45">
    <cfRule type="cellIs" dxfId="109" priority="29" stopIfTrue="1" operator="equal">
      <formula>"Yes"</formula>
    </cfRule>
    <cfRule type="cellIs" dxfId="108" priority="30" stopIfTrue="1" operator="equal">
      <formula>"No"</formula>
    </cfRule>
  </conditionalFormatting>
  <conditionalFormatting sqref="P47">
    <cfRule type="cellIs" dxfId="107" priority="67" stopIfTrue="1" operator="equal">
      <formula>"Yes"</formula>
    </cfRule>
    <cfRule type="cellIs" dxfId="106" priority="68" stopIfTrue="1" operator="equal">
      <formula>"No"</formula>
    </cfRule>
  </conditionalFormatting>
  <dataValidations count="16">
    <dataValidation type="whole" allowBlank="1" showInputMessage="1" showErrorMessage="1" errorTitle="Please use a whole number" error="Please enter the number of scouts that achieved this requirement." sqref="L43" xr:uid="{768652E6-7573-47FF-9A7D-68E49D779BD9}">
      <formula1>0</formula1>
      <formula2>E12</formula2>
    </dataValidation>
    <dataValidation type="whole" allowBlank="1" showInputMessage="1" showErrorMessage="1" errorTitle="Please use a whold number" error="Please enter the number of scouts that achived this requirement." sqref="L35" xr:uid="{269121B8-A5B5-4012-B8B9-1BCAD8E11911}">
      <formula1>0</formula1>
      <formula2>E12</formula2>
    </dataValidation>
    <dataValidation type="whole" allowBlank="1" showInputMessage="1" showErrorMessage="1" errorTitle="Please use whole number" error="Please enter the number of scouts that achived this requirement." sqref="L33" xr:uid="{6E18ED04-4348-4738-A3C7-8DEFA939789A}">
      <formula1>0</formula1>
      <formula2>E12</formula2>
    </dataValidation>
    <dataValidation type="decimal" allowBlank="1" showInputMessage="1" showErrorMessage="1" errorTitle="Please use %" error="Please use a % from 0% to 100%" sqref="L24" xr:uid="{CCB9F105-64CF-4CA8-B914-F18E5B6E37B0}">
      <formula1>0</formula1>
      <formula2>1</formula2>
    </dataValidation>
    <dataValidation type="whole" allowBlank="1" showInputMessage="1" showErrorMessage="1" errorTitle="Please use a whole number" error="Please enter the number of patrols that achieved this requirement." sqref="L26:L27" xr:uid="{B5C631E6-1F6E-4468-9D13-5A49E31008DE}">
      <formula1>0</formula1>
      <formula2>E11</formula2>
    </dataValidation>
    <dataValidation type="decimal" allowBlank="1" showInputMessage="1" showErrorMessage="1" errorTitle="Please use a %" error="Please use a % from 0% to 100%" sqref="O24" xr:uid="{04A9743D-AAFB-4077-B030-C01F0865D112}">
      <formula1>0</formula1>
      <formula2>1</formula2>
    </dataValidation>
    <dataValidation type="whole" allowBlank="1" showInputMessage="1" showErrorMessage="1" errorTitle="Please use whole number" error="Please enter the number of scouts that achived this requirement." sqref="O33" xr:uid="{C3D44009-608F-4669-A6A9-3A8598F54B94}">
      <formula1>0</formula1>
      <formula2>#REF!</formula2>
    </dataValidation>
    <dataValidation type="list" errorStyle="warning" allowBlank="1" showInputMessage="1" showErrorMessage="1" errorTitle="Error" error="Please use Yes or No as an input" sqref="L49 L19 L47 O19 O47 O49 L45 O45" xr:uid="{D63A5B66-0558-491E-9F3B-5777308E7FC2}">
      <formula1>"Yes,No"</formula1>
    </dataValidation>
    <dataValidation allowBlank="1" showInputMessage="1" showErrorMessage="1" errorTitle="Error" error="Please use a whole number." sqref="L51 O51" xr:uid="{6973617D-2113-4D02-9C11-C3C3D2E92775}"/>
    <dataValidation type="decimal" allowBlank="1" showInputMessage="1" showErrorMessage="1" sqref="H33 H24 H35" xr:uid="{DEB2E370-C29B-4B73-AAE6-3DF1EFCAFE8C}">
      <formula1>0</formula1>
      <formula2>1</formula2>
    </dataValidation>
    <dataValidation type="whole" operator="greaterThanOrEqual" allowBlank="1" showInputMessage="1" showErrorMessage="1" errorTitle="Error" error="Please enter a value &gt;= 0" sqref="E12:F12 P13" xr:uid="{6E1CEA73-FF90-4922-839E-089887DF0B05}">
      <formula1>0</formula1>
    </dataValidation>
    <dataValidation type="whole" allowBlank="1" showInputMessage="1" showErrorMessage="1" errorTitle="Error" error="Please use a whole number." sqref="L22 L37 L39 L41 O20 L29:L31 L20 O22 O36:O44 O29:O32 O34 O46" xr:uid="{105B0B28-1580-4634-B051-5B8B380E1B45}">
      <formula1>0</formula1>
      <formula2>99</formula2>
    </dataValidation>
    <dataValidation type="whole" allowBlank="1" showInputMessage="1" showErrorMessage="1" errorTitle="Please use a whole number" error="Please enter the number of patrols that achieved this requirement." sqref="L31" xr:uid="{8AD5F737-F237-49D9-AC4F-DCC4C9127FC8}">
      <formula1>0</formula1>
      <formula2>E9</formula2>
    </dataValidation>
    <dataValidation type="whole" allowBlank="1" showInputMessage="1" showErrorMessage="1" errorTitle="Please use a whold number" error="Please enter the number of scouts that achived this requirement." sqref="O35" xr:uid="{E259EA10-D93E-4268-A1F1-CF750149854E}">
      <formula1>0</formula1>
      <formula2>G12</formula2>
    </dataValidation>
    <dataValidation type="whole" allowBlank="1" showInputMessage="1" showErrorMessage="1" errorTitle="Please use a whole number" error="Please enter the number of patrols that achieved this requirement." sqref="O26:O27" xr:uid="{3986D2AF-A36E-4CBA-A08D-90882AE246B5}">
      <formula1>0</formula1>
      <formula2>G11</formula2>
    </dataValidation>
    <dataValidation type="whole" allowBlank="1" showInputMessage="1" showErrorMessage="1" errorTitle="Please use a whole number" error="Please enter the number of patrols that achieved this requirement." sqref="O31" xr:uid="{122595A6-743D-4ADE-8A10-448C4680433B}">
      <formula1>0</formula1>
      <formula2>G9</formula2>
    </dataValidation>
  </dataValidations>
  <printOptions horizontalCentered="1"/>
  <pageMargins left="0" right="0" top="0.19685039370078741" bottom="0" header="0.31496062992125984" footer="0.31496062992125984"/>
  <pageSetup paperSize="9" scale="4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B8353-B9C2-4349-B2D7-1889A4BD7B4C}">
  <sheetPr>
    <pageSetUpPr fitToPage="1"/>
  </sheetPr>
  <dimension ref="A1:G51"/>
  <sheetViews>
    <sheetView showGridLines="0" zoomScale="85" zoomScaleNormal="85" workbookViewId="0">
      <pane xSplit="5" ySplit="7" topLeftCell="F8" activePane="bottomRight" state="frozen"/>
      <selection pane="topRight" activeCell="N53" sqref="N53:O53"/>
      <selection pane="bottomLeft" activeCell="N53" sqref="N53:O53"/>
      <selection pane="bottomRight" activeCell="F8" sqref="F8"/>
    </sheetView>
  </sheetViews>
  <sheetFormatPr defaultColWidth="9.1796875" defaultRowHeight="14.5"/>
  <cols>
    <col min="1" max="1" width="3.7265625" style="62" customWidth="1"/>
    <col min="2" max="2" width="79.453125" style="62" bestFit="1" customWidth="1"/>
    <col min="3" max="3" width="4.7265625" style="62" customWidth="1"/>
    <col min="4" max="4" width="20.7265625" style="62" customWidth="1"/>
    <col min="5" max="5" width="9.1796875" style="62"/>
    <col min="6" max="6" width="20.7265625" style="62" customWidth="1"/>
    <col min="7" max="7" width="3.7265625" style="62" customWidth="1"/>
    <col min="8" max="16384" width="9.1796875" style="62"/>
  </cols>
  <sheetData>
    <row r="1" spans="1:7" s="19" customFormat="1" ht="40" customHeight="1">
      <c r="A1" s="18"/>
      <c r="B1" s="151"/>
      <c r="C1" s="18"/>
      <c r="D1" s="18"/>
      <c r="E1" s="18"/>
      <c r="F1" s="38"/>
      <c r="G1" s="18"/>
    </row>
    <row r="2" spans="1:7" s="19" customFormat="1" ht="40" customHeight="1">
      <c r="A2" s="18"/>
      <c r="B2" s="151" t="s">
        <v>261</v>
      </c>
      <c r="C2" s="18"/>
      <c r="D2" s="18"/>
      <c r="E2" s="18"/>
      <c r="F2" s="38"/>
      <c r="G2" s="18"/>
    </row>
    <row r="3" spans="1:7" s="19" customFormat="1" ht="10" customHeight="1">
      <c r="A3" s="18"/>
      <c r="B3" s="18"/>
      <c r="C3" s="18"/>
      <c r="D3" s="18"/>
      <c r="E3" s="18"/>
      <c r="F3" s="18"/>
      <c r="G3" s="18"/>
    </row>
    <row r="4" spans="1:7" s="19" customFormat="1" ht="20.149999999999999" customHeight="1">
      <c r="A4" s="18"/>
      <c r="B4" s="20"/>
      <c r="C4" s="20"/>
      <c r="D4" s="20"/>
      <c r="E4" s="20"/>
      <c r="F4" s="20"/>
      <c r="G4" s="21"/>
    </row>
    <row r="5" spans="1:7" s="19" customFormat="1" ht="9.75" customHeight="1">
      <c r="A5" s="18"/>
      <c r="B5" s="18"/>
      <c r="C5" s="18"/>
      <c r="D5" s="18"/>
      <c r="E5" s="18"/>
      <c r="F5" s="18"/>
      <c r="G5" s="18"/>
    </row>
    <row r="6" spans="1:7" s="19" customFormat="1" ht="55" customHeight="1">
      <c r="A6" s="18"/>
      <c r="B6" s="18"/>
      <c r="C6" s="18"/>
      <c r="D6" s="154" t="s">
        <v>194</v>
      </c>
      <c r="E6" s="155"/>
      <c r="F6" s="154" t="s">
        <v>195</v>
      </c>
      <c r="G6" s="18"/>
    </row>
    <row r="7" spans="1:7" s="19" customFormat="1" ht="9.75" customHeight="1">
      <c r="A7" s="18"/>
      <c r="B7" s="18"/>
      <c r="C7" s="18"/>
      <c r="D7" s="18"/>
      <c r="E7" s="18"/>
      <c r="F7" s="18"/>
      <c r="G7" s="18"/>
    </row>
    <row r="8" spans="1:7" ht="20.149999999999999" customHeight="1">
      <c r="A8"/>
      <c r="B8" s="241" t="s">
        <v>196</v>
      </c>
      <c r="C8" s="241"/>
      <c r="D8" s="267">
        <v>24</v>
      </c>
      <c r="E8"/>
      <c r="F8" s="267"/>
      <c r="G8"/>
    </row>
    <row r="9" spans="1:7" ht="20.149999999999999" customHeight="1" thickBot="1">
      <c r="A9"/>
      <c r="B9" s="241" t="s">
        <v>197</v>
      </c>
      <c r="C9" s="241"/>
      <c r="D9" s="268">
        <v>3</v>
      </c>
      <c r="E9"/>
      <c r="F9" s="268"/>
      <c r="G9"/>
    </row>
    <row r="10" spans="1:7" ht="20.149999999999999" customHeight="1" thickTop="1">
      <c r="A10"/>
      <c r="B10" s="241" t="s">
        <v>198</v>
      </c>
      <c r="C10" s="241"/>
      <c r="D10" s="269">
        <f>D8-D9</f>
        <v>21</v>
      </c>
      <c r="E10"/>
      <c r="F10" s="269">
        <f>F8-F9</f>
        <v>0</v>
      </c>
      <c r="G10"/>
    </row>
    <row r="11" spans="1:7" ht="20.149999999999999" customHeight="1">
      <c r="A11"/>
      <c r="B11" s="241"/>
      <c r="C11" s="241"/>
      <c r="D11" s="270"/>
      <c r="E11"/>
      <c r="F11" s="270"/>
      <c r="G11"/>
    </row>
    <row r="12" spans="1:7" ht="20.149999999999999" customHeight="1">
      <c r="A12"/>
      <c r="B12" s="241" t="s">
        <v>199</v>
      </c>
      <c r="C12" s="241"/>
      <c r="D12" s="271">
        <v>6</v>
      </c>
      <c r="E12"/>
      <c r="F12" s="271"/>
      <c r="G12"/>
    </row>
    <row r="13" spans="1:7" ht="20.149999999999999" customHeight="1">
      <c r="A13"/>
      <c r="B13" s="241" t="s">
        <v>200</v>
      </c>
      <c r="C13" s="241"/>
      <c r="D13" s="269">
        <f>D10-D12</f>
        <v>15</v>
      </c>
      <c r="E13"/>
      <c r="F13" s="269">
        <f>F10-F12</f>
        <v>0</v>
      </c>
      <c r="G13"/>
    </row>
    <row r="14" spans="1:7" ht="20.149999999999999" customHeight="1" thickBot="1">
      <c r="A14"/>
      <c r="B14" s="241" t="s">
        <v>201</v>
      </c>
      <c r="C14" s="241"/>
      <c r="D14" s="272">
        <f>D10</f>
        <v>21</v>
      </c>
      <c r="E14"/>
      <c r="F14" s="272">
        <f>F10</f>
        <v>0</v>
      </c>
      <c r="G14"/>
    </row>
    <row r="15" spans="1:7" ht="20.149999999999999" customHeight="1" thickTop="1">
      <c r="A15"/>
      <c r="B15" s="244" t="s">
        <v>202</v>
      </c>
      <c r="C15" s="244"/>
      <c r="D15" s="63">
        <f>IF(D8="","",D13/D10)</f>
        <v>0.7142857142857143</v>
      </c>
      <c r="E15"/>
      <c r="F15" s="63" t="str">
        <f>IF(F8="","",F13/F10)</f>
        <v/>
      </c>
      <c r="G15"/>
    </row>
    <row r="16" spans="1:7">
      <c r="A16"/>
      <c r="B16"/>
      <c r="C16"/>
      <c r="D16"/>
      <c r="E16"/>
      <c r="F16"/>
      <c r="G16"/>
    </row>
    <row r="17" spans="1:7">
      <c r="A17"/>
      <c r="B17"/>
      <c r="C17"/>
      <c r="D17"/>
      <c r="E17"/>
      <c r="F17"/>
      <c r="G17"/>
    </row>
    <row r="43" spans="3:3" ht="14.5" customHeight="1">
      <c r="C43" s="62" t="s">
        <v>203</v>
      </c>
    </row>
    <row r="51" ht="14.5" customHeight="1"/>
  </sheetData>
  <sheetProtection sheet="1" selectLockedCells="1"/>
  <conditionalFormatting sqref="D10 D13:D14">
    <cfRule type="cellIs" dxfId="105" priority="2" operator="equal">
      <formula>0</formula>
    </cfRule>
  </conditionalFormatting>
  <conditionalFormatting sqref="F10 F13:F14">
    <cfRule type="cellIs" dxfId="104" priority="1" operator="equal">
      <formula>0</formula>
    </cfRule>
  </conditionalFormatting>
  <printOptions horizontalCentered="1"/>
  <pageMargins left="0" right="0" top="0.19685039370078741" bottom="0" header="0.31496062992125984" footer="0.31496062992125984"/>
  <pageSetup paperSize="9" scale="7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CE471-24FF-4AAD-8527-D1CC69290966}">
  <sheetPr>
    <pageSetUpPr fitToPage="1"/>
  </sheetPr>
  <dimension ref="A1:U59"/>
  <sheetViews>
    <sheetView showGridLines="0" zoomScale="85" zoomScaleNormal="85" workbookViewId="0">
      <pane xSplit="1" ySplit="17" topLeftCell="B18" activePane="bottomRight" state="frozen"/>
      <selection pane="topRight" sqref="A1:XFD3"/>
      <selection pane="bottomLeft" sqref="A1:XFD3"/>
      <selection pane="bottomRight" activeCell="D45" sqref="D45:F45"/>
    </sheetView>
  </sheetViews>
  <sheetFormatPr defaultColWidth="9.1796875" defaultRowHeight="13.5"/>
  <cols>
    <col min="1" max="1" width="3.7265625" style="80" customWidth="1"/>
    <col min="2" max="2" width="4.26953125" style="137" customWidth="1"/>
    <col min="3" max="3" width="16.54296875" style="80" customWidth="1"/>
    <col min="4" max="4" width="17.81640625" style="80" customWidth="1"/>
    <col min="5" max="6" width="12.7265625" style="80" customWidth="1"/>
    <col min="7" max="7" width="1.7265625" style="80" customWidth="1"/>
    <col min="8" max="8" width="16.7265625" style="138" customWidth="1"/>
    <col min="9" max="10" width="4.1796875" style="139" hidden="1" customWidth="1"/>
    <col min="11" max="11" width="1.7265625" style="80" hidden="1" customWidth="1"/>
    <col min="12" max="15" width="11.7265625" style="80" hidden="1" customWidth="1"/>
    <col min="16" max="16" width="1.7265625" style="80" customWidth="1"/>
    <col min="17" max="17" width="20.7265625" style="80" customWidth="1"/>
    <col min="18" max="18" width="10.7265625" style="80" customWidth="1"/>
    <col min="19" max="19" width="25.7265625" style="80" customWidth="1"/>
    <col min="20" max="20" width="3.7265625" style="80" customWidth="1"/>
    <col min="21" max="16384" width="9.1796875" style="80"/>
  </cols>
  <sheetData>
    <row r="1" spans="1:21" s="70" customFormat="1" ht="40" customHeight="1">
      <c r="A1" s="67"/>
      <c r="B1" s="67"/>
      <c r="C1" s="67"/>
      <c r="D1" s="67"/>
      <c r="E1" s="67"/>
      <c r="F1" s="67"/>
      <c r="G1" s="67"/>
      <c r="H1" s="68"/>
      <c r="I1" s="69"/>
      <c r="J1" s="69"/>
      <c r="K1" s="67"/>
      <c r="L1" s="67"/>
      <c r="M1" s="67"/>
      <c r="N1" s="67"/>
      <c r="O1" s="67"/>
      <c r="P1" s="67"/>
      <c r="Q1" s="67"/>
      <c r="R1" s="67"/>
      <c r="S1" s="67"/>
      <c r="T1" s="67"/>
    </row>
    <row r="2" spans="1:21" s="70" customFormat="1" ht="40" customHeight="1">
      <c r="A2" s="67"/>
      <c r="B2" s="151" t="s">
        <v>204</v>
      </c>
      <c r="C2" s="72"/>
      <c r="D2" s="67"/>
      <c r="E2" s="67"/>
      <c r="F2" s="67"/>
      <c r="G2" s="67"/>
      <c r="H2" s="68"/>
      <c r="I2" s="69"/>
      <c r="J2" s="69"/>
      <c r="K2" s="67"/>
      <c r="L2" s="67"/>
      <c r="M2" s="71"/>
      <c r="N2" s="67"/>
      <c r="O2" s="67"/>
      <c r="P2" s="67"/>
      <c r="Q2" s="67"/>
      <c r="R2" s="67"/>
      <c r="S2" s="72"/>
      <c r="T2" s="67"/>
    </row>
    <row r="3" spans="1:21" s="70" customFormat="1" ht="10" customHeight="1">
      <c r="A3" s="67"/>
      <c r="B3" s="67"/>
      <c r="C3" s="67"/>
      <c r="D3" s="67"/>
      <c r="E3" s="67"/>
      <c r="F3" s="67"/>
      <c r="G3" s="67"/>
      <c r="H3" s="68"/>
      <c r="I3" s="69"/>
      <c r="J3" s="69"/>
      <c r="K3" s="67"/>
      <c r="L3" s="67"/>
      <c r="M3" s="67"/>
      <c r="N3" s="67"/>
      <c r="O3" s="67"/>
      <c r="P3" s="67"/>
      <c r="Q3" s="67"/>
      <c r="R3" s="67"/>
      <c r="S3" s="67"/>
      <c r="T3" s="67"/>
    </row>
    <row r="4" spans="1:21" s="70" customFormat="1" ht="20.149999999999999" customHeight="1">
      <c r="A4" s="67"/>
      <c r="B4" s="73"/>
      <c r="C4" s="73"/>
      <c r="D4" s="73"/>
      <c r="E4" s="73"/>
      <c r="F4" s="73"/>
      <c r="G4" s="73"/>
      <c r="H4" s="74"/>
      <c r="I4" s="75"/>
      <c r="J4" s="75"/>
      <c r="K4" s="73"/>
      <c r="L4" s="73"/>
      <c r="M4" s="73"/>
      <c r="N4" s="73"/>
      <c r="O4" s="73"/>
      <c r="P4" s="73"/>
      <c r="Q4" s="73"/>
      <c r="R4" s="73"/>
      <c r="S4" s="73"/>
      <c r="T4" s="76"/>
    </row>
    <row r="5" spans="1:21" s="70" customFormat="1" ht="10" customHeight="1">
      <c r="A5" s="67"/>
      <c r="B5" s="67"/>
      <c r="C5" s="67"/>
      <c r="D5" s="67"/>
      <c r="E5" s="67"/>
      <c r="F5" s="67"/>
      <c r="G5" s="67"/>
      <c r="H5" s="68"/>
      <c r="I5" s="69"/>
      <c r="J5" s="69"/>
      <c r="K5" s="67"/>
      <c r="L5" s="67"/>
      <c r="M5" s="67"/>
      <c r="N5" s="67"/>
      <c r="O5" s="67"/>
      <c r="P5" s="67"/>
      <c r="Q5" s="67"/>
      <c r="R5" s="67"/>
      <c r="S5" s="67"/>
      <c r="T5" s="67"/>
    </row>
    <row r="6" spans="1:21" ht="20.149999999999999" hidden="1" customHeight="1">
      <c r="A6" s="238"/>
      <c r="B6" s="363" t="s">
        <v>93</v>
      </c>
      <c r="C6" s="364"/>
      <c r="D6" s="365"/>
      <c r="E6" s="365"/>
      <c r="F6" s="366"/>
      <c r="G6" s="238"/>
      <c r="H6" s="363" t="s">
        <v>94</v>
      </c>
      <c r="I6" s="364"/>
      <c r="J6" s="364"/>
      <c r="K6" s="364"/>
      <c r="L6" s="364"/>
      <c r="M6" s="367" t="s">
        <v>205</v>
      </c>
      <c r="N6" s="367"/>
      <c r="O6" s="368"/>
      <c r="P6" s="77"/>
      <c r="Q6" s="361" t="s">
        <v>206</v>
      </c>
      <c r="R6" s="361"/>
      <c r="S6" s="361"/>
      <c r="T6" s="78"/>
      <c r="U6" s="79"/>
    </row>
    <row r="7" spans="1:21" ht="20.149999999999999" hidden="1" customHeight="1">
      <c r="A7" s="238"/>
      <c r="B7" s="363" t="s">
        <v>97</v>
      </c>
      <c r="C7" s="364"/>
      <c r="D7" s="365"/>
      <c r="E7" s="365"/>
      <c r="F7" s="366"/>
      <c r="G7" s="238"/>
      <c r="H7" s="363" t="s">
        <v>98</v>
      </c>
      <c r="I7" s="364"/>
      <c r="J7" s="364"/>
      <c r="K7" s="364"/>
      <c r="L7" s="364"/>
      <c r="M7" s="367"/>
      <c r="N7" s="367"/>
      <c r="O7" s="368"/>
      <c r="P7" s="77"/>
      <c r="Q7" s="362"/>
      <c r="R7" s="362"/>
      <c r="S7" s="362"/>
      <c r="T7" s="78"/>
      <c r="U7" s="81"/>
    </row>
    <row r="8" spans="1:21" ht="20.149999999999999" hidden="1" customHeight="1">
      <c r="A8" s="238"/>
      <c r="B8" s="363" t="s">
        <v>99</v>
      </c>
      <c r="C8" s="364"/>
      <c r="D8" s="365"/>
      <c r="E8" s="365"/>
      <c r="F8" s="366"/>
      <c r="G8" s="238"/>
      <c r="H8" s="363" t="s">
        <v>100</v>
      </c>
      <c r="I8" s="364"/>
      <c r="J8" s="364"/>
      <c r="K8" s="364"/>
      <c r="L8" s="364"/>
      <c r="M8" s="367"/>
      <c r="N8" s="367"/>
      <c r="O8" s="368"/>
      <c r="P8" s="77"/>
      <c r="Q8" s="362"/>
      <c r="R8" s="362"/>
      <c r="S8" s="362"/>
      <c r="T8" s="78"/>
      <c r="U8" s="81"/>
    </row>
    <row r="9" spans="1:21" ht="10" hidden="1" customHeight="1">
      <c r="A9" s="238"/>
      <c r="B9" s="245"/>
      <c r="C9" s="82"/>
      <c r="D9" s="82"/>
      <c r="E9" s="238"/>
      <c r="F9" s="238"/>
      <c r="G9" s="238"/>
      <c r="H9" s="83"/>
      <c r="I9" s="246"/>
      <c r="J9" s="246"/>
      <c r="K9" s="238"/>
      <c r="L9" s="238"/>
      <c r="M9" s="238"/>
      <c r="N9" s="238"/>
      <c r="O9" s="238"/>
      <c r="P9" s="238"/>
      <c r="Q9" s="238"/>
      <c r="R9" s="238"/>
      <c r="S9" s="238"/>
      <c r="T9" s="238"/>
      <c r="U9" s="247"/>
    </row>
    <row r="10" spans="1:21" hidden="1">
      <c r="A10" s="238"/>
      <c r="B10" s="238"/>
      <c r="C10" s="238"/>
      <c r="D10" s="238"/>
      <c r="E10" s="84" t="s">
        <v>101</v>
      </c>
      <c r="F10" s="85" t="s">
        <v>102</v>
      </c>
      <c r="G10" s="238"/>
      <c r="H10" s="83"/>
      <c r="I10" s="246"/>
      <c r="J10" s="246"/>
      <c r="K10" s="238"/>
      <c r="L10" s="238"/>
      <c r="M10" s="238"/>
      <c r="N10" s="238"/>
      <c r="O10" s="238"/>
      <c r="P10" s="238"/>
      <c r="Q10" s="86" t="s">
        <v>103</v>
      </c>
      <c r="R10" s="87" t="s">
        <v>207</v>
      </c>
      <c r="S10" s="88" t="s">
        <v>208</v>
      </c>
      <c r="T10" s="78"/>
      <c r="U10" s="81"/>
    </row>
    <row r="11" spans="1:21" ht="20.149999999999999" hidden="1" customHeight="1">
      <c r="A11" s="238"/>
      <c r="B11" s="89"/>
      <c r="C11" s="90"/>
      <c r="D11" s="91" t="s">
        <v>209</v>
      </c>
      <c r="E11" s="92"/>
      <c r="F11" s="92"/>
      <c r="G11" s="238"/>
      <c r="H11" s="363" t="s">
        <v>107</v>
      </c>
      <c r="I11" s="364"/>
      <c r="J11" s="364"/>
      <c r="K11" s="364"/>
      <c r="L11" s="364"/>
      <c r="M11" s="367"/>
      <c r="N11" s="367"/>
      <c r="O11" s="368"/>
      <c r="P11" s="77"/>
      <c r="Q11" s="93" t="s">
        <v>108</v>
      </c>
      <c r="R11" s="94" t="s">
        <v>210</v>
      </c>
      <c r="S11" s="95" t="s">
        <v>208</v>
      </c>
      <c r="T11" s="78"/>
      <c r="U11" s="81"/>
    </row>
    <row r="12" spans="1:21" ht="20.149999999999999" hidden="1" customHeight="1">
      <c r="A12" s="238"/>
      <c r="B12" s="89"/>
      <c r="C12" s="90"/>
      <c r="D12" s="91" t="s">
        <v>211</v>
      </c>
      <c r="E12" s="92"/>
      <c r="F12" s="92"/>
      <c r="G12" s="238"/>
      <c r="H12" s="363" t="s">
        <v>112</v>
      </c>
      <c r="I12" s="364"/>
      <c r="J12" s="364"/>
      <c r="K12" s="364"/>
      <c r="L12" s="364"/>
      <c r="M12" s="367"/>
      <c r="N12" s="367"/>
      <c r="O12" s="368"/>
      <c r="P12" s="77"/>
      <c r="Q12" s="93" t="s">
        <v>113</v>
      </c>
      <c r="R12" s="94" t="s">
        <v>212</v>
      </c>
      <c r="S12" s="95" t="s">
        <v>208</v>
      </c>
      <c r="T12" s="78"/>
      <c r="U12" s="81"/>
    </row>
    <row r="13" spans="1:21" ht="20.149999999999999" hidden="1" customHeight="1">
      <c r="A13" s="238"/>
      <c r="B13" s="89"/>
      <c r="C13" s="90"/>
      <c r="D13" s="91" t="s">
        <v>213</v>
      </c>
      <c r="E13" s="92"/>
      <c r="F13" s="92"/>
      <c r="G13" s="238"/>
      <c r="H13" s="363" t="s">
        <v>117</v>
      </c>
      <c r="I13" s="364"/>
      <c r="J13" s="364"/>
      <c r="K13" s="364"/>
      <c r="L13" s="364"/>
      <c r="M13" s="367"/>
      <c r="N13" s="367"/>
      <c r="O13" s="368"/>
      <c r="P13" s="238"/>
      <c r="Q13" s="96" t="s">
        <v>118</v>
      </c>
      <c r="R13" s="97" t="s">
        <v>214</v>
      </c>
      <c r="S13" s="98" t="s">
        <v>208</v>
      </c>
      <c r="T13" s="238"/>
      <c r="U13" s="247"/>
    </row>
    <row r="14" spans="1:21" ht="10" hidden="1" customHeight="1">
      <c r="A14" s="238"/>
      <c r="B14" s="245"/>
      <c r="C14" s="82"/>
      <c r="D14" s="82"/>
      <c r="E14" s="238"/>
      <c r="F14" s="238"/>
      <c r="G14" s="238"/>
      <c r="H14" s="83"/>
      <c r="I14" s="246"/>
      <c r="J14" s="246"/>
      <c r="K14" s="238"/>
      <c r="L14" s="238"/>
      <c r="M14" s="238"/>
      <c r="N14" s="238"/>
      <c r="O14" s="238"/>
      <c r="P14" s="238"/>
      <c r="Q14" s="238"/>
      <c r="R14" s="238"/>
      <c r="S14" s="238"/>
      <c r="T14" s="238"/>
      <c r="U14" s="247"/>
    </row>
    <row r="15" spans="1:21" s="1" customFormat="1" ht="25" customHeight="1">
      <c r="A15" s="220"/>
      <c r="B15" s="369" t="s">
        <v>13</v>
      </c>
      <c r="C15" s="318"/>
      <c r="D15" s="318"/>
      <c r="E15" s="318"/>
      <c r="F15" s="318"/>
      <c r="G15" s="226"/>
      <c r="H15" s="373" t="s">
        <v>215</v>
      </c>
      <c r="I15" s="300" t="s">
        <v>122</v>
      </c>
      <c r="J15" s="300" t="s">
        <v>102</v>
      </c>
      <c r="K15" s="220"/>
      <c r="L15" s="299" t="s">
        <v>101</v>
      </c>
      <c r="M15" s="299"/>
      <c r="N15" s="299" t="s">
        <v>102</v>
      </c>
      <c r="O15" s="320"/>
      <c r="P15" s="55"/>
      <c r="Q15" s="337" t="s">
        <v>216</v>
      </c>
      <c r="R15" s="338"/>
      <c r="S15" s="338"/>
      <c r="T15" s="220"/>
      <c r="U15" s="225"/>
    </row>
    <row r="16" spans="1:21" s="1" customFormat="1" ht="25" customHeight="1">
      <c r="A16" s="220"/>
      <c r="B16" s="370"/>
      <c r="C16" s="319"/>
      <c r="D16" s="319"/>
      <c r="E16" s="319"/>
      <c r="F16" s="319"/>
      <c r="G16" s="226"/>
      <c r="H16" s="307"/>
      <c r="I16" s="300"/>
      <c r="J16" s="300"/>
      <c r="K16" s="220"/>
      <c r="L16" s="321" t="s">
        <v>124</v>
      </c>
      <c r="M16" s="45" t="s">
        <v>125</v>
      </c>
      <c r="N16" s="321" t="s">
        <v>124</v>
      </c>
      <c r="O16" s="46" t="s">
        <v>125</v>
      </c>
      <c r="P16" s="55"/>
      <c r="Q16" s="339"/>
      <c r="R16" s="340"/>
      <c r="S16" s="340"/>
      <c r="T16" s="220"/>
      <c r="U16" s="225"/>
    </row>
    <row r="17" spans="1:20" s="1" customFormat="1" ht="25" customHeight="1">
      <c r="A17" s="220"/>
      <c r="B17" s="371"/>
      <c r="C17" s="372"/>
      <c r="D17" s="372"/>
      <c r="E17" s="372"/>
      <c r="F17" s="372"/>
      <c r="G17" s="226"/>
      <c r="H17" s="308"/>
      <c r="I17" s="301"/>
      <c r="J17" s="301"/>
      <c r="K17" s="220"/>
      <c r="L17" s="322"/>
      <c r="M17" s="227" t="s">
        <v>126</v>
      </c>
      <c r="N17" s="322"/>
      <c r="O17" s="229" t="s">
        <v>126</v>
      </c>
      <c r="P17" s="55"/>
      <c r="Q17" s="341"/>
      <c r="R17" s="342"/>
      <c r="S17" s="342"/>
      <c r="T17" s="220"/>
    </row>
    <row r="18" spans="1:20" ht="10" customHeight="1">
      <c r="A18" s="238"/>
      <c r="B18" s="245"/>
      <c r="C18" s="82"/>
      <c r="D18" s="82"/>
      <c r="E18" s="238"/>
      <c r="F18" s="238"/>
      <c r="G18" s="238"/>
      <c r="H18" s="83"/>
      <c r="I18" s="246"/>
      <c r="J18" s="246"/>
      <c r="K18" s="238"/>
      <c r="L18" s="238"/>
      <c r="M18" s="238"/>
      <c r="N18" s="238"/>
      <c r="O18" s="238"/>
      <c r="P18" s="238"/>
      <c r="Q18" s="238"/>
      <c r="R18" s="238"/>
      <c r="S18" s="238"/>
      <c r="T18" s="238"/>
    </row>
    <row r="19" spans="1:20" ht="15" customHeight="1">
      <c r="A19" s="238"/>
      <c r="B19" s="248"/>
      <c r="C19" s="374" t="s">
        <v>127</v>
      </c>
      <c r="D19" s="375"/>
      <c r="E19" s="375"/>
      <c r="F19" s="376"/>
      <c r="G19" s="234"/>
      <c r="H19" s="99"/>
      <c r="I19" s="249"/>
      <c r="J19" s="249"/>
      <c r="K19" s="234"/>
      <c r="L19" s="99"/>
      <c r="M19" s="100"/>
      <c r="N19" s="99"/>
      <c r="O19" s="100"/>
      <c r="P19" s="101"/>
      <c r="Q19" s="102"/>
      <c r="R19" s="102"/>
      <c r="S19" s="102"/>
      <c r="T19" s="238"/>
    </row>
    <row r="20" spans="1:20" ht="40" customHeight="1">
      <c r="A20" s="238"/>
      <c r="B20" s="250">
        <v>1</v>
      </c>
      <c r="C20" s="287" t="s">
        <v>217</v>
      </c>
      <c r="D20" s="288"/>
      <c r="E20" s="288"/>
      <c r="F20" s="289"/>
      <c r="G20" s="236"/>
      <c r="H20" s="103">
        <v>12</v>
      </c>
      <c r="I20" s="246"/>
      <c r="J20" s="246"/>
      <c r="K20" s="246"/>
      <c r="L20" s="104">
        <f>E13</f>
        <v>0</v>
      </c>
      <c r="M20" s="105" t="str">
        <f>IF(L20=0,"",IF(L20&gt;=H20,"Yes","No"))</f>
        <v/>
      </c>
      <c r="N20" s="104">
        <f>F13</f>
        <v>0</v>
      </c>
      <c r="O20" s="105" t="str">
        <f>IF(N20=0,"",IF(AND(N20&gt;=H20,N20&gt;0),"Yes","No"))</f>
        <v/>
      </c>
      <c r="P20" s="106"/>
      <c r="Q20" s="377" t="s">
        <v>218</v>
      </c>
      <c r="R20" s="378"/>
      <c r="S20" s="379"/>
      <c r="T20" s="238"/>
    </row>
    <row r="21" spans="1:20" ht="15" customHeight="1">
      <c r="A21" s="238"/>
      <c r="B21" s="248"/>
      <c r="C21" s="374" t="s">
        <v>129</v>
      </c>
      <c r="D21" s="375"/>
      <c r="E21" s="375"/>
      <c r="F21" s="376"/>
      <c r="G21" s="234"/>
      <c r="H21" s="107"/>
      <c r="I21" s="249"/>
      <c r="J21" s="249"/>
      <c r="K21" s="234"/>
      <c r="L21" s="107"/>
      <c r="M21" s="108"/>
      <c r="N21" s="107"/>
      <c r="O21" s="108"/>
      <c r="P21" s="101"/>
      <c r="Q21" s="109"/>
      <c r="R21" s="109"/>
      <c r="S21" s="109"/>
      <c r="T21" s="238"/>
    </row>
    <row r="22" spans="1:20" ht="40" customHeight="1">
      <c r="A22" s="238"/>
      <c r="B22" s="250">
        <v>2</v>
      </c>
      <c r="C22" s="287" t="s">
        <v>219</v>
      </c>
      <c r="D22" s="288"/>
      <c r="E22" s="288"/>
      <c r="F22" s="289"/>
      <c r="G22" s="236"/>
      <c r="H22" s="103">
        <v>4</v>
      </c>
      <c r="I22" s="246"/>
      <c r="J22" s="246"/>
      <c r="K22" s="246"/>
      <c r="L22" s="110"/>
      <c r="M22" s="105" t="str">
        <f>IF(ISBLANK(L22),"",IF(AND(L22&gt;=H22,L22&gt;0),"Yes","No"))</f>
        <v/>
      </c>
      <c r="N22" s="110"/>
      <c r="O22" s="105" t="str">
        <f>IF(ISBLANK(N22),"",IF(N22&gt;=H22,"Yes","No"))</f>
        <v/>
      </c>
      <c r="P22" s="106"/>
      <c r="Q22" s="377" t="s">
        <v>218</v>
      </c>
      <c r="R22" s="378"/>
      <c r="S22" s="379"/>
      <c r="T22" s="238"/>
    </row>
    <row r="23" spans="1:20" ht="15" customHeight="1">
      <c r="A23" s="238"/>
      <c r="B23" s="248"/>
      <c r="C23" s="374" t="s">
        <v>131</v>
      </c>
      <c r="D23" s="375"/>
      <c r="E23" s="375"/>
      <c r="F23" s="376"/>
      <c r="G23" s="234"/>
      <c r="H23" s="107"/>
      <c r="I23" s="249"/>
      <c r="J23" s="249"/>
      <c r="K23" s="234"/>
      <c r="L23" s="107"/>
      <c r="M23" s="108"/>
      <c r="N23" s="107"/>
      <c r="O23" s="108"/>
      <c r="P23" s="101"/>
      <c r="Q23" s="109"/>
      <c r="R23" s="109"/>
      <c r="S23" s="109"/>
      <c r="T23" s="238"/>
    </row>
    <row r="24" spans="1:20" ht="40" customHeight="1">
      <c r="A24" s="238"/>
      <c r="B24" s="250">
        <v>3</v>
      </c>
      <c r="C24" s="287" t="s">
        <v>220</v>
      </c>
      <c r="D24" s="288"/>
      <c r="E24" s="288"/>
      <c r="F24" s="289"/>
      <c r="G24" s="236"/>
      <c r="H24" s="111">
        <v>0.75</v>
      </c>
      <c r="I24" s="380" t="s">
        <v>133</v>
      </c>
      <c r="J24" s="381"/>
      <c r="K24" s="235"/>
      <c r="L24" s="112"/>
      <c r="M24" s="105" t="str">
        <f>IF(ISBLANK(L24),"",IF(AND(L24&gt;=H24,L24&gt;=0),"Yes","No"))</f>
        <v/>
      </c>
      <c r="N24" s="112"/>
      <c r="O24" s="105" t="str">
        <f>IF(ISBLANK(N24),"",IF(AND(N24&gt;=H24,N24&gt;=0),"Yes","No"))</f>
        <v/>
      </c>
      <c r="P24" s="106"/>
      <c r="Q24" s="377" t="s">
        <v>218</v>
      </c>
      <c r="R24" s="378"/>
      <c r="S24" s="379"/>
      <c r="T24" s="238"/>
    </row>
    <row r="25" spans="1:20" ht="15" customHeight="1">
      <c r="A25" s="238"/>
      <c r="B25" s="248"/>
      <c r="C25" s="374" t="s">
        <v>221</v>
      </c>
      <c r="D25" s="375"/>
      <c r="E25" s="375"/>
      <c r="F25" s="376"/>
      <c r="G25" s="234"/>
      <c r="H25" s="107"/>
      <c r="I25" s="249"/>
      <c r="J25" s="249"/>
      <c r="K25" s="234"/>
      <c r="L25" s="107"/>
      <c r="M25" s="108"/>
      <c r="N25" s="107"/>
      <c r="O25" s="108"/>
      <c r="P25" s="101"/>
      <c r="Q25" s="109"/>
      <c r="R25" s="109"/>
      <c r="S25" s="109"/>
      <c r="T25" s="238"/>
    </row>
    <row r="26" spans="1:20" ht="40" customHeight="1">
      <c r="A26" s="238"/>
      <c r="B26" s="250">
        <v>5</v>
      </c>
      <c r="C26" s="287" t="s">
        <v>222</v>
      </c>
      <c r="D26" s="288"/>
      <c r="E26" s="288"/>
      <c r="F26" s="289"/>
      <c r="G26" s="235"/>
      <c r="H26" s="114">
        <v>0.5</v>
      </c>
      <c r="I26" s="103">
        <f>IF(ISBLANK(E11),,ROUND(E11*H26,0))</f>
        <v>0</v>
      </c>
      <c r="J26" s="103">
        <f>IF(ISBLANK(F11),,ROUND(F11*H26,0))</f>
        <v>0</v>
      </c>
      <c r="K26" s="235"/>
      <c r="L26" s="115"/>
      <c r="M26" s="105" t="str">
        <f>IF(ISBLANK(L26),"",IF(ISBLANK(E11),"",IF(AND(L26&gt;=I26,L26&gt;0),"Yes","No")))</f>
        <v/>
      </c>
      <c r="N26" s="115"/>
      <c r="O26" s="105" t="str">
        <f>IF(ISBLANK(N26),"",IF(ISBLANK(F11),"",IF(AND(N26&gt;=J26,N26&gt;0),"Yes","No")))</f>
        <v/>
      </c>
      <c r="P26" s="106"/>
      <c r="Q26" s="377" t="s">
        <v>223</v>
      </c>
      <c r="R26" s="378"/>
      <c r="S26" s="379"/>
      <c r="T26" s="238"/>
    </row>
    <row r="27" spans="1:20" ht="15" customHeight="1">
      <c r="A27" s="238"/>
      <c r="B27" s="248"/>
      <c r="C27" s="374" t="s">
        <v>138</v>
      </c>
      <c r="D27" s="375"/>
      <c r="E27" s="375"/>
      <c r="F27" s="376"/>
      <c r="G27" s="234"/>
      <c r="H27" s="107"/>
      <c r="I27" s="249"/>
      <c r="J27" s="249"/>
      <c r="K27" s="234"/>
      <c r="L27" s="107"/>
      <c r="M27" s="108"/>
      <c r="N27" s="107"/>
      <c r="O27" s="108"/>
      <c r="P27" s="101"/>
      <c r="Q27" s="109"/>
      <c r="R27" s="109"/>
      <c r="S27" s="109"/>
      <c r="T27" s="238"/>
    </row>
    <row r="28" spans="1:20" ht="52.5" customHeight="1">
      <c r="A28" s="238"/>
      <c r="B28" s="250">
        <v>6</v>
      </c>
      <c r="C28" s="287" t="s">
        <v>224</v>
      </c>
      <c r="D28" s="288"/>
      <c r="E28" s="288"/>
      <c r="F28" s="289"/>
      <c r="G28" s="236"/>
      <c r="H28" s="103">
        <v>4</v>
      </c>
      <c r="I28" s="246"/>
      <c r="J28" s="246"/>
      <c r="K28" s="246"/>
      <c r="L28" s="110"/>
      <c r="M28" s="105" t="str">
        <f>IF(ISBLANK(L28),"",IF(AND(L28&gt;=H28,L28&gt;0),"Yes","No"))</f>
        <v/>
      </c>
      <c r="N28" s="110"/>
      <c r="O28" s="105" t="str">
        <f>IF(ISBLANK(N28),"",IF(AND(N28&gt;=L28,N28&gt;0),"Yes","No"))</f>
        <v/>
      </c>
      <c r="P28" s="106"/>
      <c r="Q28" s="377" t="s">
        <v>225</v>
      </c>
      <c r="R28" s="378"/>
      <c r="S28" s="379"/>
      <c r="T28" s="238"/>
    </row>
    <row r="29" spans="1:20" ht="15" customHeight="1">
      <c r="A29" s="238"/>
      <c r="B29" s="248"/>
      <c r="C29" s="382" t="s">
        <v>226</v>
      </c>
      <c r="D29" s="383"/>
      <c r="E29" s="383"/>
      <c r="F29" s="384"/>
      <c r="G29" s="238"/>
      <c r="H29" s="99"/>
      <c r="I29" s="246"/>
      <c r="J29" s="246"/>
      <c r="K29" s="238"/>
      <c r="L29" s="99"/>
      <c r="M29" s="100"/>
      <c r="N29" s="99"/>
      <c r="O29" s="100"/>
      <c r="P29" s="238"/>
      <c r="Q29" s="238"/>
      <c r="R29" s="238"/>
      <c r="S29" s="238"/>
      <c r="T29" s="238"/>
    </row>
    <row r="30" spans="1:20" ht="48.65" customHeight="1">
      <c r="A30" s="238"/>
      <c r="B30" s="250">
        <v>4</v>
      </c>
      <c r="C30" s="278" t="s">
        <v>227</v>
      </c>
      <c r="D30" s="279"/>
      <c r="E30" s="279"/>
      <c r="F30" s="280"/>
      <c r="G30" s="234"/>
      <c r="H30" s="157" t="s">
        <v>142</v>
      </c>
      <c r="I30" s="249"/>
      <c r="J30" s="249"/>
      <c r="K30" s="234"/>
      <c r="L30" s="113"/>
      <c r="M30" s="105" t="str">
        <f>IF(ISBLANK(L30),"",IF(LOWER(LEFT(L30,1))="y","Yes","No"))</f>
        <v/>
      </c>
      <c r="N30" s="113"/>
      <c r="O30" s="105" t="str">
        <f>IF(ISBLANK(N30),"",IF(LOWER(LEFT(N30,1))="y","Yes","No"))</f>
        <v/>
      </c>
      <c r="P30" s="101"/>
      <c r="Q30" s="385" t="s">
        <v>228</v>
      </c>
      <c r="R30" s="386"/>
      <c r="S30" s="387"/>
      <c r="T30" s="238"/>
    </row>
    <row r="31" spans="1:20" ht="15" customHeight="1">
      <c r="A31" s="238"/>
      <c r="B31" s="248"/>
      <c r="C31" s="374" t="s">
        <v>229</v>
      </c>
      <c r="D31" s="375"/>
      <c r="E31" s="375"/>
      <c r="F31" s="376"/>
      <c r="G31" s="234"/>
      <c r="H31" s="107"/>
      <c r="I31" s="249"/>
      <c r="J31" s="249"/>
      <c r="K31" s="234"/>
      <c r="L31" s="107"/>
      <c r="M31" s="108"/>
      <c r="N31" s="107"/>
      <c r="O31" s="108"/>
      <c r="P31" s="101"/>
      <c r="Q31" s="109"/>
      <c r="R31" s="109"/>
      <c r="S31" s="109"/>
      <c r="T31" s="238"/>
    </row>
    <row r="32" spans="1:20" ht="40" customHeight="1">
      <c r="A32" s="238"/>
      <c r="B32" s="250">
        <v>7</v>
      </c>
      <c r="C32" s="287" t="s">
        <v>230</v>
      </c>
      <c r="D32" s="288"/>
      <c r="E32" s="288"/>
      <c r="F32" s="289"/>
      <c r="G32" s="236"/>
      <c r="H32" s="111">
        <v>0.65</v>
      </c>
      <c r="I32" s="103">
        <f>IF(ISBLANK(E13),,ROUND(E13*H32,0))</f>
        <v>0</v>
      </c>
      <c r="J32" s="103">
        <f>IF(ISBLANK(F13),,ROUND(F13*H32,0))</f>
        <v>0</v>
      </c>
      <c r="K32" s="236"/>
      <c r="L32" s="115"/>
      <c r="M32" s="105" t="str">
        <f>IF(ISBLANK(L32),"",IF(ISBLANK(E13),"",IF(AND(L32&gt;=I32,L32&gt;0),"Yes","No")))</f>
        <v/>
      </c>
      <c r="N32" s="115"/>
      <c r="O32" s="105" t="str">
        <f>IF(ISBLANK(N32),"",IF(ISBLANK(F13),"",IF(AND(N32&gt;=J32,N32&gt;0),"Yes","No")))</f>
        <v/>
      </c>
      <c r="P32" s="106"/>
      <c r="Q32" s="377" t="s">
        <v>218</v>
      </c>
      <c r="R32" s="378"/>
      <c r="S32" s="379"/>
      <c r="T32" s="238"/>
    </row>
    <row r="33" spans="1:20" ht="15" customHeight="1">
      <c r="A33" s="238"/>
      <c r="B33" s="248"/>
      <c r="C33" s="374" t="s">
        <v>231</v>
      </c>
      <c r="D33" s="375"/>
      <c r="E33" s="375"/>
      <c r="F33" s="376"/>
      <c r="G33" s="234"/>
      <c r="H33" s="107"/>
      <c r="I33" s="249"/>
      <c r="J33" s="249"/>
      <c r="K33" s="234"/>
      <c r="L33" s="107"/>
      <c r="M33" s="108"/>
      <c r="N33" s="107"/>
      <c r="O33" s="108"/>
      <c r="P33" s="101"/>
      <c r="Q33" s="109"/>
      <c r="R33" s="109"/>
      <c r="S33" s="109"/>
      <c r="T33" s="238"/>
    </row>
    <row r="34" spans="1:20" ht="40" customHeight="1">
      <c r="A34" s="238"/>
      <c r="B34" s="250">
        <v>8</v>
      </c>
      <c r="C34" s="287" t="s">
        <v>232</v>
      </c>
      <c r="D34" s="288"/>
      <c r="E34" s="288"/>
      <c r="F34" s="289"/>
      <c r="G34" s="236"/>
      <c r="H34" s="111">
        <v>0.5</v>
      </c>
      <c r="I34" s="103">
        <f>IF(ISBLANK(E13),,ROUND(E13*H34,0))</f>
        <v>0</v>
      </c>
      <c r="J34" s="103">
        <f>IF(ISBLANK(F13),,ROUND(F13*H34,0))</f>
        <v>0</v>
      </c>
      <c r="K34" s="236"/>
      <c r="L34" s="115"/>
      <c r="M34" s="105" t="str">
        <f>IF(ISBLANK(L34),"",IF(ISBLANK(E13),"",IF(AND(L34&gt;=I34,L34&gt;0),"Yes","No")))</f>
        <v/>
      </c>
      <c r="N34" s="115"/>
      <c r="O34" s="105" t="str">
        <f>IF(ISBLANK(N34),"",IF(ISBLANK(F13),"",IF(AND(N34&gt;=J34,N34&gt;0),"Yes","No")))</f>
        <v/>
      </c>
      <c r="P34" s="106"/>
      <c r="Q34" s="377" t="s">
        <v>233</v>
      </c>
      <c r="R34" s="378"/>
      <c r="S34" s="379"/>
      <c r="T34" s="238"/>
    </row>
    <row r="35" spans="1:20" ht="15" customHeight="1">
      <c r="A35" s="238"/>
      <c r="B35" s="248"/>
      <c r="C35" s="374" t="s">
        <v>234</v>
      </c>
      <c r="D35" s="375"/>
      <c r="E35" s="375"/>
      <c r="F35" s="376"/>
      <c r="G35" s="234"/>
      <c r="H35" s="107"/>
      <c r="I35" s="249"/>
      <c r="J35" s="249"/>
      <c r="K35" s="234"/>
      <c r="L35" s="107"/>
      <c r="M35" s="108"/>
      <c r="N35" s="107"/>
      <c r="O35" s="108"/>
      <c r="P35" s="101"/>
      <c r="Q35" s="109"/>
      <c r="R35" s="109"/>
      <c r="S35" s="109"/>
      <c r="T35" s="238"/>
    </row>
    <row r="36" spans="1:20" ht="40" customHeight="1">
      <c r="A36" s="238"/>
      <c r="B36" s="250">
        <v>9</v>
      </c>
      <c r="C36" s="287" t="s">
        <v>235</v>
      </c>
      <c r="D36" s="288"/>
      <c r="E36" s="288"/>
      <c r="F36" s="289"/>
      <c r="G36" s="236"/>
      <c r="H36" s="103">
        <v>4</v>
      </c>
      <c r="I36" s="246"/>
      <c r="J36" s="246"/>
      <c r="K36" s="246"/>
      <c r="L36" s="110"/>
      <c r="M36" s="105" t="str">
        <f>IF(ISBLANK(L36),"",IF(AND(L36&gt;=H36,L36&gt;0),"Yes","No"))</f>
        <v/>
      </c>
      <c r="N36" s="110"/>
      <c r="O36" s="105" t="str">
        <f>IF(ISBLANK(N36),"",IF(AND(N36&gt;=L36,N36&gt;0),"Yes","No"))</f>
        <v/>
      </c>
      <c r="P36" s="106"/>
      <c r="Q36" s="377" t="s">
        <v>218</v>
      </c>
      <c r="R36" s="378"/>
      <c r="S36" s="379"/>
      <c r="T36" s="238"/>
    </row>
    <row r="37" spans="1:20" ht="15" customHeight="1">
      <c r="A37" s="238"/>
      <c r="B37" s="248"/>
      <c r="C37" s="374" t="s">
        <v>149</v>
      </c>
      <c r="D37" s="375"/>
      <c r="E37" s="375"/>
      <c r="F37" s="376"/>
      <c r="G37" s="234"/>
      <c r="H37" s="107"/>
      <c r="I37" s="249"/>
      <c r="J37" s="249"/>
      <c r="K37" s="234"/>
      <c r="L37" s="107"/>
      <c r="M37" s="108"/>
      <c r="N37" s="107"/>
      <c r="O37" s="108"/>
      <c r="P37" s="101"/>
      <c r="Q37" s="109"/>
      <c r="R37" s="109"/>
      <c r="S37" s="109"/>
      <c r="T37" s="238"/>
    </row>
    <row r="38" spans="1:20" ht="40" customHeight="1">
      <c r="A38" s="238"/>
      <c r="B38" s="250">
        <v>10</v>
      </c>
      <c r="C38" s="287" t="s">
        <v>236</v>
      </c>
      <c r="D38" s="288"/>
      <c r="E38" s="288"/>
      <c r="F38" s="289"/>
      <c r="G38" s="236"/>
      <c r="H38" s="103">
        <v>2</v>
      </c>
      <c r="I38" s="246"/>
      <c r="J38" s="246"/>
      <c r="K38" s="246"/>
      <c r="L38" s="110"/>
      <c r="M38" s="105" t="str">
        <f>IF(ISBLANK(L38),"",IF(AND(L38&gt;=H38,L38&gt;0),"Yes","No"))</f>
        <v/>
      </c>
      <c r="N38" s="110"/>
      <c r="O38" s="105" t="str">
        <f>IF(ISBLANK(N38),"",IF(AND(N38&gt;=L38,N38&gt;0),"Yes","No"))</f>
        <v/>
      </c>
      <c r="P38" s="106"/>
      <c r="Q38" s="377" t="s">
        <v>218</v>
      </c>
      <c r="R38" s="378"/>
      <c r="S38" s="379"/>
      <c r="T38" s="238"/>
    </row>
    <row r="39" spans="1:20" ht="15" customHeight="1">
      <c r="A39" s="238"/>
      <c r="B39" s="248"/>
      <c r="C39" s="374" t="s">
        <v>151</v>
      </c>
      <c r="D39" s="375"/>
      <c r="E39" s="375"/>
      <c r="F39" s="376"/>
      <c r="G39" s="234"/>
      <c r="H39" s="107"/>
      <c r="I39" s="249"/>
      <c r="J39" s="249"/>
      <c r="K39" s="234"/>
      <c r="L39" s="107"/>
      <c r="M39" s="108"/>
      <c r="N39" s="107"/>
      <c r="O39" s="108"/>
      <c r="P39" s="101"/>
      <c r="Q39" s="109"/>
      <c r="R39" s="109"/>
      <c r="S39" s="109"/>
      <c r="T39" s="238"/>
    </row>
    <row r="40" spans="1:20" ht="40" customHeight="1">
      <c r="A40" s="238"/>
      <c r="B40" s="250">
        <v>11</v>
      </c>
      <c r="C40" s="287" t="s">
        <v>237</v>
      </c>
      <c r="D40" s="288"/>
      <c r="E40" s="288"/>
      <c r="F40" s="289"/>
      <c r="G40" s="236"/>
      <c r="H40" s="103">
        <v>2</v>
      </c>
      <c r="I40" s="246"/>
      <c r="J40" s="246"/>
      <c r="K40" s="246"/>
      <c r="L40" s="110"/>
      <c r="M40" s="105" t="str">
        <f>IF(ISBLANK(L40),"",IF(AND(L40&gt;=H40,L40&gt;0),"Yes","No"))</f>
        <v/>
      </c>
      <c r="N40" s="110"/>
      <c r="O40" s="105" t="str">
        <f>IF(ISBLANK(N40),"",IF(AND(N40&gt;=L40,N40&gt;0),"Yes","No"))</f>
        <v/>
      </c>
      <c r="P40" s="106"/>
      <c r="Q40" s="377" t="s">
        <v>218</v>
      </c>
      <c r="R40" s="378"/>
      <c r="S40" s="379"/>
      <c r="T40" s="238"/>
    </row>
    <row r="41" spans="1:20" ht="15" customHeight="1">
      <c r="A41" s="238"/>
      <c r="B41" s="248"/>
      <c r="C41" s="374" t="s">
        <v>238</v>
      </c>
      <c r="D41" s="375"/>
      <c r="E41" s="375"/>
      <c r="F41" s="376"/>
      <c r="G41" s="234"/>
      <c r="H41" s="107"/>
      <c r="I41" s="249"/>
      <c r="J41" s="249"/>
      <c r="K41" s="234"/>
      <c r="L41" s="107"/>
      <c r="M41" s="108"/>
      <c r="N41" s="107"/>
      <c r="O41" s="108"/>
      <c r="P41" s="101"/>
      <c r="Q41" s="109"/>
      <c r="R41" s="109"/>
      <c r="S41" s="109"/>
      <c r="T41" s="238"/>
    </row>
    <row r="42" spans="1:20" ht="40" customHeight="1">
      <c r="A42" s="238"/>
      <c r="B42" s="250">
        <v>12</v>
      </c>
      <c r="C42" s="287" t="s">
        <v>239</v>
      </c>
      <c r="D42" s="288"/>
      <c r="E42" s="288"/>
      <c r="F42" s="289"/>
      <c r="G42" s="236"/>
      <c r="H42" s="111">
        <v>0.5</v>
      </c>
      <c r="I42" s="103">
        <f>IF(ISBLANK(E13),,ROUND(E13*H42,0))</f>
        <v>0</v>
      </c>
      <c r="J42" s="103">
        <f>IF(ISBLANK(F13),,ROUND(F13*H42,0))</f>
        <v>0</v>
      </c>
      <c r="K42" s="236"/>
      <c r="L42" s="115"/>
      <c r="M42" s="105" t="str">
        <f>IF(ISBLANK(L42),"",IF(ISBLANK(E13),"",IF(AND(L42&gt;=I42,L42&gt;0),"Yes","No")))</f>
        <v/>
      </c>
      <c r="N42" s="115"/>
      <c r="O42" s="105" t="str">
        <f>IF(ISBLANK(N42),"",IF(ISBLANK(F13),"",IF(AND(N42&gt;=J42,N42&gt;0),"Yes","No")))</f>
        <v/>
      </c>
      <c r="P42" s="106"/>
      <c r="Q42" s="377" t="s">
        <v>240</v>
      </c>
      <c r="R42" s="378"/>
      <c r="S42" s="379"/>
      <c r="T42" s="238"/>
    </row>
    <row r="43" spans="1:20" ht="15" customHeight="1">
      <c r="A43" s="238"/>
      <c r="B43" s="248"/>
      <c r="C43" s="374" t="s">
        <v>155</v>
      </c>
      <c r="D43" s="375"/>
      <c r="E43" s="375"/>
      <c r="F43" s="376"/>
      <c r="G43" s="234"/>
      <c r="H43" s="107"/>
      <c r="I43" s="249"/>
      <c r="J43" s="249"/>
      <c r="K43" s="234"/>
      <c r="L43" s="107"/>
      <c r="M43" s="108"/>
      <c r="N43" s="107"/>
      <c r="O43" s="108"/>
      <c r="P43" s="101"/>
      <c r="Q43" s="109"/>
      <c r="R43" s="109"/>
      <c r="S43" s="109"/>
      <c r="T43" s="238"/>
    </row>
    <row r="44" spans="1:20" ht="15" customHeight="1">
      <c r="A44" s="238"/>
      <c r="B44" s="390">
        <v>13</v>
      </c>
      <c r="C44" s="392" t="s">
        <v>241</v>
      </c>
      <c r="D44" s="393"/>
      <c r="E44" s="393"/>
      <c r="F44" s="394"/>
      <c r="G44" s="234"/>
      <c r="H44" s="395">
        <v>3</v>
      </c>
      <c r="I44" s="249"/>
      <c r="J44" s="249"/>
      <c r="K44" s="234"/>
      <c r="L44" s="397"/>
      <c r="M44" s="399" t="str">
        <f>IF(ISBLANK(L44),"",IF(AND(L44&gt;=H44,L44&gt;0),"Yes","No"))</f>
        <v/>
      </c>
      <c r="N44" s="397"/>
      <c r="O44" s="399" t="str">
        <f t="shared" ref="O44" si="0">IF(ISBLANK(N44),"",IF(AND(N44&gt;=L44,N44&gt;0),"Yes","No"))</f>
        <v/>
      </c>
      <c r="P44" s="101"/>
      <c r="Q44" s="401" t="s">
        <v>218</v>
      </c>
      <c r="R44" s="402"/>
      <c r="S44" s="403"/>
      <c r="T44" s="238"/>
    </row>
    <row r="45" spans="1:20" ht="75" customHeight="1">
      <c r="A45" s="238"/>
      <c r="B45" s="391"/>
      <c r="C45" s="116"/>
      <c r="D45" s="407" t="s">
        <v>242</v>
      </c>
      <c r="E45" s="407"/>
      <c r="F45" s="408"/>
      <c r="G45" s="117"/>
      <c r="H45" s="396"/>
      <c r="I45" s="246"/>
      <c r="J45" s="246"/>
      <c r="K45" s="246"/>
      <c r="L45" s="398"/>
      <c r="M45" s="400"/>
      <c r="N45" s="398"/>
      <c r="O45" s="400"/>
      <c r="P45" s="106"/>
      <c r="Q45" s="404"/>
      <c r="R45" s="405"/>
      <c r="S45" s="406"/>
      <c r="T45" s="238"/>
    </row>
    <row r="46" spans="1:20" ht="15" customHeight="1">
      <c r="A46" s="238"/>
      <c r="B46" s="248"/>
      <c r="C46" s="374" t="s">
        <v>158</v>
      </c>
      <c r="D46" s="375"/>
      <c r="E46" s="375"/>
      <c r="F46" s="376"/>
      <c r="G46" s="234"/>
      <c r="H46" s="107"/>
      <c r="I46" s="249"/>
      <c r="J46" s="249"/>
      <c r="K46" s="234"/>
      <c r="L46" s="107"/>
      <c r="M46" s="108"/>
      <c r="N46" s="107"/>
      <c r="O46" s="108"/>
      <c r="P46" s="101"/>
      <c r="Q46" s="109"/>
      <c r="R46" s="109"/>
      <c r="S46" s="109"/>
      <c r="T46" s="238"/>
    </row>
    <row r="47" spans="1:20" ht="40" customHeight="1">
      <c r="A47" s="238"/>
      <c r="B47" s="250">
        <v>14</v>
      </c>
      <c r="C47" s="287" t="s">
        <v>159</v>
      </c>
      <c r="D47" s="288"/>
      <c r="E47" s="288"/>
      <c r="F47" s="289"/>
      <c r="G47" s="236"/>
      <c r="H47" s="103" t="s">
        <v>126</v>
      </c>
      <c r="I47" s="246"/>
      <c r="J47" s="246"/>
      <c r="K47" s="246"/>
      <c r="L47" s="113"/>
      <c r="M47" s="105" t="str">
        <f>IF(ISBLANK(L47),"",IF(LOWER(LEFT(L47,1))="y","Yes","No"))</f>
        <v/>
      </c>
      <c r="N47" s="113"/>
      <c r="O47" s="105" t="str">
        <f>IF(ISBLANK(N47),"",IF(LOWER(LEFT(N47,1))="y","Yes","No"))</f>
        <v/>
      </c>
      <c r="P47" s="106"/>
      <c r="Q47" s="377" t="s">
        <v>218</v>
      </c>
      <c r="R47" s="378"/>
      <c r="S47" s="379"/>
      <c r="T47" s="238"/>
    </row>
    <row r="48" spans="1:20" ht="15" customHeight="1">
      <c r="A48" s="238"/>
      <c r="B48" s="248"/>
      <c r="C48" s="374" t="s">
        <v>243</v>
      </c>
      <c r="D48" s="375"/>
      <c r="E48" s="375"/>
      <c r="F48" s="376"/>
      <c r="G48" s="234"/>
      <c r="H48" s="107"/>
      <c r="I48" s="249"/>
      <c r="J48" s="249"/>
      <c r="K48" s="234"/>
      <c r="L48" s="107"/>
      <c r="M48" s="108"/>
      <c r="N48" s="107"/>
      <c r="O48" s="108"/>
      <c r="P48" s="101"/>
      <c r="Q48" s="109"/>
      <c r="R48" s="109"/>
      <c r="S48" s="109"/>
      <c r="T48" s="238"/>
    </row>
    <row r="49" spans="1:20" ht="40" customHeight="1">
      <c r="A49" s="238"/>
      <c r="B49" s="250">
        <v>15</v>
      </c>
      <c r="C49" s="287" t="s">
        <v>244</v>
      </c>
      <c r="D49" s="288"/>
      <c r="E49" s="288"/>
      <c r="F49" s="289"/>
      <c r="G49" s="118"/>
      <c r="H49" s="103" t="s">
        <v>126</v>
      </c>
      <c r="I49" s="246"/>
      <c r="J49" s="246"/>
      <c r="K49" s="246"/>
      <c r="L49" s="113"/>
      <c r="M49" s="105" t="str">
        <f>IF(ISBLANK(L49),"",IF(LOWER(LEFT(L49,1))="y","Yes","No"))</f>
        <v/>
      </c>
      <c r="N49" s="113"/>
      <c r="O49" s="105" t="str">
        <f>IF(ISBLANK(N49),"",IF(LOWER(LEFT(N49,1))="y","Yes","No"))</f>
        <v/>
      </c>
      <c r="P49" s="106"/>
      <c r="Q49" s="377" t="s">
        <v>218</v>
      </c>
      <c r="R49" s="378"/>
      <c r="S49" s="379"/>
      <c r="T49" s="238"/>
    </row>
    <row r="50" spans="1:20" ht="15" customHeight="1">
      <c r="A50" s="238"/>
      <c r="B50" s="251"/>
      <c r="C50" s="238"/>
      <c r="D50" s="238"/>
      <c r="E50" s="238"/>
      <c r="F50" s="238"/>
      <c r="G50" s="234"/>
      <c r="H50" s="119"/>
      <c r="I50" s="249"/>
      <c r="J50" s="249"/>
      <c r="K50" s="234"/>
      <c r="L50" s="107"/>
      <c r="M50" s="120"/>
      <c r="N50" s="107"/>
      <c r="O50" s="120"/>
      <c r="P50" s="101"/>
      <c r="Q50" s="121"/>
      <c r="R50" s="121"/>
      <c r="S50" s="121"/>
      <c r="T50" s="238"/>
    </row>
    <row r="51" spans="1:20" s="127" customFormat="1" ht="35.15" customHeight="1">
      <c r="A51" s="122"/>
      <c r="B51" s="388" t="s">
        <v>163</v>
      </c>
      <c r="C51" s="389"/>
      <c r="D51" s="389"/>
      <c r="E51" s="389"/>
      <c r="F51" s="123"/>
      <c r="G51" s="124"/>
      <c r="H51" s="123"/>
      <c r="I51" s="246"/>
      <c r="J51" s="246"/>
      <c r="K51" s="246"/>
      <c r="L51" s="125" t="str">
        <f>IF(AND(L26&amp;L28&amp;L30&amp;L32&amp;L34&amp;L36&amp;L38&amp;L40&amp;L42&amp;L22&amp;L24&amp;L44&amp;L47&amp;L49="",L20&lt;1),"",$M$51)</f>
        <v/>
      </c>
      <c r="M51" s="126">
        <f>COUNTIF($M$20:$M$49,"Yes")</f>
        <v>0</v>
      </c>
      <c r="N51" s="125" t="str">
        <f>IF(AND(N26&amp;N28&amp;N30&amp;N32&amp;N34&amp;N36&amp;N38&amp;N40&amp;N42&amp;N22&amp;N24&amp;N44&amp;N47&amp;N49="",N20&lt;1),"",$O$51)</f>
        <v/>
      </c>
      <c r="O51" s="126">
        <f>COUNTIF($O$20:$O$49,"Yes")</f>
        <v>0</v>
      </c>
      <c r="P51" s="101"/>
      <c r="Q51" s="238"/>
      <c r="R51" s="238"/>
      <c r="S51" s="238"/>
      <c r="T51" s="122"/>
    </row>
    <row r="52" spans="1:20">
      <c r="A52" s="128" t="s">
        <v>164</v>
      </c>
      <c r="B52" s="245"/>
      <c r="C52" s="238"/>
      <c r="D52" s="238"/>
      <c r="E52" s="238"/>
      <c r="F52" s="123"/>
      <c r="G52" s="238"/>
      <c r="H52" s="83"/>
      <c r="I52" s="246"/>
      <c r="J52" s="246"/>
      <c r="K52" s="238"/>
      <c r="L52" s="83"/>
      <c r="M52" s="83"/>
      <c r="N52" s="83"/>
      <c r="O52" s="83"/>
      <c r="P52" s="238"/>
      <c r="Q52" s="238"/>
      <c r="R52" s="238"/>
      <c r="S52" s="238"/>
      <c r="T52" s="238"/>
    </row>
    <row r="53" spans="1:20" ht="35.15" customHeight="1">
      <c r="A53" s="238"/>
      <c r="B53" s="388" t="s">
        <v>165</v>
      </c>
      <c r="C53" s="389"/>
      <c r="D53" s="389"/>
      <c r="E53" s="389"/>
      <c r="F53" s="123"/>
      <c r="G53" s="129"/>
      <c r="H53" s="129"/>
      <c r="I53" s="130"/>
      <c r="J53" s="130"/>
      <c r="K53" s="130"/>
      <c r="L53" s="409" t="str">
        <f>IF(OR(st_total_final&lt;&gt;"",st_total_firsteval=""),"",IF(st_total_firsteval&gt;=12,"Gold Award",IF(st_total_firsteval&gt;=9,"Silver Award",IF(st_total_firsteval&gt;=6,"Bronze Award",IF(st_total_firsteval&gt;=1,"Participation Certificate","No Award")))))</f>
        <v/>
      </c>
      <c r="M53" s="409"/>
      <c r="N53" s="409" t="str">
        <f>IF(st_total_final&lt;&gt;"",IF(st_total_final&gt;=12,"Gold Award",IF(st_total_final&gt;=9,"Silver Award",IF(st_total_final&gt;=6,"Bronze Award",IF(st_total_final&gt;=1,"Participation Certificate","No Award")))),"")</f>
        <v/>
      </c>
      <c r="O53" s="409"/>
      <c r="P53" s="131"/>
      <c r="Q53" s="238"/>
      <c r="R53" s="238"/>
      <c r="S53" s="238"/>
      <c r="T53" s="238"/>
    </row>
    <row r="54" spans="1:20" ht="15" customHeight="1">
      <c r="A54" s="238"/>
      <c r="B54" s="245"/>
      <c r="C54" s="238"/>
      <c r="D54" s="238"/>
      <c r="E54" s="238"/>
      <c r="F54" s="238"/>
      <c r="G54" s="238"/>
      <c r="H54" s="132"/>
      <c r="I54" s="133"/>
      <c r="J54" s="133"/>
      <c r="K54" s="133"/>
      <c r="L54" s="238"/>
      <c r="M54" s="238"/>
      <c r="N54" s="238"/>
      <c r="O54" s="134"/>
      <c r="P54" s="134"/>
      <c r="Q54" s="238"/>
      <c r="R54" s="238"/>
      <c r="S54" s="238"/>
      <c r="T54" s="238"/>
    </row>
    <row r="55" spans="1:20" ht="65.150000000000006" customHeight="1">
      <c r="A55" s="238"/>
      <c r="B55" s="245"/>
      <c r="C55" s="135" t="s">
        <v>168</v>
      </c>
      <c r="D55" s="410"/>
      <c r="E55" s="410"/>
      <c r="F55" s="410"/>
      <c r="G55" s="252"/>
      <c r="H55" s="410"/>
      <c r="I55" s="410"/>
      <c r="J55" s="410"/>
      <c r="K55" s="410"/>
      <c r="L55" s="410"/>
      <c r="M55" s="410"/>
      <c r="N55" s="238"/>
      <c r="O55" s="134"/>
      <c r="P55" s="253"/>
      <c r="Q55" s="238"/>
      <c r="R55" s="238"/>
      <c r="S55" s="238"/>
      <c r="T55" s="238"/>
    </row>
    <row r="56" spans="1:20" ht="15" customHeight="1">
      <c r="A56" s="238"/>
      <c r="B56" s="245"/>
      <c r="C56" s="238"/>
      <c r="D56" s="411" t="s">
        <v>170</v>
      </c>
      <c r="E56" s="411"/>
      <c r="F56" s="411"/>
      <c r="G56" s="136"/>
      <c r="H56" s="411" t="s">
        <v>245</v>
      </c>
      <c r="I56" s="411"/>
      <c r="J56" s="411"/>
      <c r="K56" s="411"/>
      <c r="L56" s="411"/>
      <c r="M56" s="411"/>
      <c r="N56" s="238"/>
      <c r="O56" s="134"/>
      <c r="P56" s="134"/>
      <c r="Q56" s="238"/>
      <c r="R56" s="238"/>
      <c r="S56" s="238"/>
      <c r="T56" s="238"/>
    </row>
    <row r="57" spans="1:20" ht="15" customHeight="1">
      <c r="A57" s="238"/>
      <c r="B57" s="245"/>
      <c r="C57" s="238"/>
      <c r="D57" s="238"/>
      <c r="E57" s="238"/>
      <c r="F57" s="238"/>
      <c r="G57" s="252"/>
      <c r="H57" s="132"/>
      <c r="I57" s="133"/>
      <c r="J57" s="133"/>
      <c r="K57" s="133"/>
      <c r="L57" s="252"/>
      <c r="M57" s="252"/>
      <c r="N57" s="238"/>
      <c r="O57" s="134"/>
      <c r="P57" s="134"/>
      <c r="Q57" s="238"/>
      <c r="R57" s="238"/>
      <c r="S57" s="238"/>
      <c r="T57" s="238"/>
    </row>
    <row r="58" spans="1:20" ht="15" customHeight="1">
      <c r="A58" s="238"/>
      <c r="B58" s="245"/>
      <c r="C58" s="238"/>
      <c r="D58" s="238"/>
      <c r="E58" s="238"/>
      <c r="F58" s="238"/>
      <c r="G58" s="238"/>
      <c r="H58" s="83"/>
      <c r="I58" s="246"/>
      <c r="J58" s="246"/>
      <c r="K58" s="238"/>
      <c r="L58" s="238"/>
      <c r="M58" s="238"/>
      <c r="N58" s="238"/>
      <c r="O58" s="238"/>
      <c r="P58" s="238"/>
      <c r="Q58" s="238"/>
      <c r="R58" s="238"/>
      <c r="S58" s="238"/>
      <c r="T58" s="238"/>
    </row>
    <row r="59" spans="1:20" ht="15" customHeight="1">
      <c r="A59" s="238"/>
      <c r="B59" s="245"/>
      <c r="C59" s="238"/>
      <c r="D59" s="238"/>
      <c r="E59" s="238"/>
      <c r="F59" s="238"/>
      <c r="G59" s="238"/>
      <c r="H59" s="83"/>
      <c r="I59" s="246"/>
      <c r="J59" s="246"/>
      <c r="K59" s="238"/>
      <c r="L59" s="238"/>
      <c r="M59" s="238"/>
      <c r="N59" s="238"/>
      <c r="O59" s="238"/>
      <c r="P59" s="238"/>
      <c r="Q59" s="238"/>
      <c r="R59" s="238"/>
      <c r="S59" s="238"/>
      <c r="T59" s="238"/>
    </row>
  </sheetData>
  <mergeCells count="89">
    <mergeCell ref="D56:F56"/>
    <mergeCell ref="H56:M56"/>
    <mergeCell ref="C48:F48"/>
    <mergeCell ref="C49:F49"/>
    <mergeCell ref="B53:E53"/>
    <mergeCell ref="L53:M53"/>
    <mergeCell ref="N53:O53"/>
    <mergeCell ref="D55:F55"/>
    <mergeCell ref="H55:M55"/>
    <mergeCell ref="C46:F46"/>
    <mergeCell ref="C47:F47"/>
    <mergeCell ref="Q47:S47"/>
    <mergeCell ref="Q49:S49"/>
    <mergeCell ref="B51:E51"/>
    <mergeCell ref="C41:F41"/>
    <mergeCell ref="C42:F42"/>
    <mergeCell ref="Q42:S42"/>
    <mergeCell ref="C43:F43"/>
    <mergeCell ref="B44:B45"/>
    <mergeCell ref="C44:F44"/>
    <mergeCell ref="H44:H45"/>
    <mergeCell ref="L44:L45"/>
    <mergeCell ref="M44:M45"/>
    <mergeCell ref="N44:N45"/>
    <mergeCell ref="O44:O45"/>
    <mergeCell ref="Q44:S45"/>
    <mergeCell ref="D45:F45"/>
    <mergeCell ref="C37:F37"/>
    <mergeCell ref="C38:F38"/>
    <mergeCell ref="Q38:S38"/>
    <mergeCell ref="C39:F39"/>
    <mergeCell ref="C40:F40"/>
    <mergeCell ref="Q40:S40"/>
    <mergeCell ref="C33:F33"/>
    <mergeCell ref="C34:F34"/>
    <mergeCell ref="Q34:S34"/>
    <mergeCell ref="C35:F35"/>
    <mergeCell ref="C36:F36"/>
    <mergeCell ref="Q36:S36"/>
    <mergeCell ref="C29:F29"/>
    <mergeCell ref="C30:F30"/>
    <mergeCell ref="Q30:S30"/>
    <mergeCell ref="C31:F31"/>
    <mergeCell ref="C32:F32"/>
    <mergeCell ref="Q32:S32"/>
    <mergeCell ref="C25:F25"/>
    <mergeCell ref="C26:F26"/>
    <mergeCell ref="Q26:S26"/>
    <mergeCell ref="C27:F27"/>
    <mergeCell ref="C28:F28"/>
    <mergeCell ref="Q28:S28"/>
    <mergeCell ref="C21:F21"/>
    <mergeCell ref="C22:F22"/>
    <mergeCell ref="Q22:S22"/>
    <mergeCell ref="C23:F23"/>
    <mergeCell ref="C24:F24"/>
    <mergeCell ref="I24:J24"/>
    <mergeCell ref="Q24:S24"/>
    <mergeCell ref="Q15:S17"/>
    <mergeCell ref="L16:L17"/>
    <mergeCell ref="N16:N17"/>
    <mergeCell ref="C19:F19"/>
    <mergeCell ref="C20:F20"/>
    <mergeCell ref="Q20:S20"/>
    <mergeCell ref="H13:L13"/>
    <mergeCell ref="M13:O13"/>
    <mergeCell ref="B15:F17"/>
    <mergeCell ref="H15:H17"/>
    <mergeCell ref="I15:I17"/>
    <mergeCell ref="J15:J17"/>
    <mergeCell ref="L15:M15"/>
    <mergeCell ref="N15:O15"/>
    <mergeCell ref="H12:L12"/>
    <mergeCell ref="M12:O12"/>
    <mergeCell ref="B6:C6"/>
    <mergeCell ref="D6:F6"/>
    <mergeCell ref="H6:L6"/>
    <mergeCell ref="M6:O6"/>
    <mergeCell ref="D8:F8"/>
    <mergeCell ref="H8:L8"/>
    <mergeCell ref="M8:O8"/>
    <mergeCell ref="H11:L11"/>
    <mergeCell ref="M11:O11"/>
    <mergeCell ref="Q6:S8"/>
    <mergeCell ref="B7:C7"/>
    <mergeCell ref="D7:F7"/>
    <mergeCell ref="H7:L7"/>
    <mergeCell ref="M7:O7"/>
    <mergeCell ref="B8:C8"/>
  </mergeCells>
  <conditionalFormatting sqref="L51 N51">
    <cfRule type="cellIs" dxfId="103" priority="91" stopIfTrue="1" operator="greaterThanOrEqual">
      <formula>9</formula>
    </cfRule>
    <cfRule type="cellIs" dxfId="102" priority="89" stopIfTrue="1" operator="equal">
      <formula>""</formula>
    </cfRule>
    <cfRule type="cellIs" dxfId="101" priority="90" stopIfTrue="1" operator="greaterThanOrEqual">
      <formula>12</formula>
    </cfRule>
    <cfRule type="cellIs" dxfId="100" priority="92" stopIfTrue="1" operator="greaterThanOrEqual">
      <formula>6</formula>
    </cfRule>
  </conditionalFormatting>
  <conditionalFormatting sqref="L53 N53">
    <cfRule type="cellIs" dxfId="99" priority="96" stopIfTrue="1" operator="equal">
      <formula>"Gold Award"</formula>
    </cfRule>
    <cfRule type="cellIs" dxfId="98" priority="95" stopIfTrue="1" operator="equal">
      <formula>"Silver Award"</formula>
    </cfRule>
    <cfRule type="cellIs" dxfId="97" priority="94" stopIfTrue="1" operator="equal">
      <formula>"Bronze Award"</formula>
    </cfRule>
    <cfRule type="containsText" dxfId="96" priority="93" stopIfTrue="1" operator="containsText" text="Participation Certificate">
      <formula>NOT(ISERROR(SEARCH("Participation Certificate",L53)))</formula>
    </cfRule>
  </conditionalFormatting>
  <conditionalFormatting sqref="M19:M22 O19:O22 M30 O30">
    <cfRule type="cellIs" dxfId="95" priority="44" stopIfTrue="1" operator="equal">
      <formula>"No"</formula>
    </cfRule>
  </conditionalFormatting>
  <conditionalFormatting sqref="M20">
    <cfRule type="cellIs" dxfId="94" priority="13" stopIfTrue="1" operator="equal">
      <formula>"Yes"</formula>
    </cfRule>
    <cfRule type="cellIs" dxfId="93" priority="14" stopIfTrue="1" operator="equal">
      <formula>"No"</formula>
    </cfRule>
  </conditionalFormatting>
  <conditionalFormatting sqref="M22">
    <cfRule type="cellIs" dxfId="92" priority="9" stopIfTrue="1" operator="equal">
      <formula>"Yes"</formula>
    </cfRule>
    <cfRule type="cellIs" dxfId="91" priority="10" stopIfTrue="1" operator="equal">
      <formula>"No"</formula>
    </cfRule>
  </conditionalFormatting>
  <conditionalFormatting sqref="M24 O24">
    <cfRule type="cellIs" dxfId="90" priority="2" stopIfTrue="1" operator="equal">
      <formula>"No"</formula>
    </cfRule>
    <cfRule type="cellIs" dxfId="89" priority="1" stopIfTrue="1" operator="equal">
      <formula>"Yes"</formula>
    </cfRule>
  </conditionalFormatting>
  <conditionalFormatting sqref="M26 O26">
    <cfRule type="cellIs" dxfId="88" priority="42" stopIfTrue="1" operator="equal">
      <formula>"No"</formula>
    </cfRule>
    <cfRule type="cellIs" dxfId="87" priority="41" stopIfTrue="1" operator="equal">
      <formula>"Yes"</formula>
    </cfRule>
  </conditionalFormatting>
  <conditionalFormatting sqref="M28:M30">
    <cfRule type="cellIs" dxfId="86" priority="40" stopIfTrue="1" operator="equal">
      <formula>"No"</formula>
    </cfRule>
    <cfRule type="cellIs" dxfId="85" priority="39" stopIfTrue="1" operator="equal">
      <formula>"Yes"</formula>
    </cfRule>
  </conditionalFormatting>
  <conditionalFormatting sqref="M30 O30 M19:M22 O19:O22">
    <cfRule type="cellIs" dxfId="84" priority="43" stopIfTrue="1" operator="equal">
      <formula>"Yes"</formula>
    </cfRule>
  </conditionalFormatting>
  <conditionalFormatting sqref="M32 O32">
    <cfRule type="cellIs" dxfId="83" priority="33" stopIfTrue="1" operator="equal">
      <formula>"Yes"</formula>
    </cfRule>
    <cfRule type="cellIs" dxfId="82" priority="34" stopIfTrue="1" operator="equal">
      <formula>"No"</formula>
    </cfRule>
  </conditionalFormatting>
  <conditionalFormatting sqref="M34 O34">
    <cfRule type="cellIs" dxfId="81" priority="32" stopIfTrue="1" operator="equal">
      <formula>"No"</formula>
    </cfRule>
    <cfRule type="cellIs" dxfId="80" priority="31" stopIfTrue="1" operator="equal">
      <formula>"Yes"</formula>
    </cfRule>
  </conditionalFormatting>
  <conditionalFormatting sqref="M36">
    <cfRule type="cellIs" dxfId="79" priority="26" stopIfTrue="1" operator="equal">
      <formula>"No"</formula>
    </cfRule>
    <cfRule type="cellIs" dxfId="78" priority="25" stopIfTrue="1" operator="equal">
      <formula>"Yes"</formula>
    </cfRule>
  </conditionalFormatting>
  <conditionalFormatting sqref="M38">
    <cfRule type="cellIs" dxfId="77" priority="21" stopIfTrue="1" operator="equal">
      <formula>"Yes"</formula>
    </cfRule>
    <cfRule type="cellIs" dxfId="76" priority="22" stopIfTrue="1" operator="equal">
      <formula>"No"</formula>
    </cfRule>
  </conditionalFormatting>
  <conditionalFormatting sqref="M40">
    <cfRule type="cellIs" dxfId="75" priority="17" stopIfTrue="1" operator="equal">
      <formula>"Yes"</formula>
    </cfRule>
    <cfRule type="cellIs" dxfId="74" priority="18" stopIfTrue="1" operator="equal">
      <formula>"No"</formula>
    </cfRule>
  </conditionalFormatting>
  <conditionalFormatting sqref="M42 O42">
    <cfRule type="cellIs" dxfId="73" priority="29" stopIfTrue="1" operator="equal">
      <formula>"Yes"</formula>
    </cfRule>
    <cfRule type="cellIs" dxfId="72" priority="30" stopIfTrue="1" operator="equal">
      <formula>"No"</formula>
    </cfRule>
  </conditionalFormatting>
  <conditionalFormatting sqref="M44">
    <cfRule type="cellIs" dxfId="71" priority="5" stopIfTrue="1" operator="equal">
      <formula>"Yes"</formula>
    </cfRule>
    <cfRule type="cellIs" dxfId="70" priority="6" stopIfTrue="1" operator="equal">
      <formula>"No"</formula>
    </cfRule>
  </conditionalFormatting>
  <conditionalFormatting sqref="M47 O47">
    <cfRule type="cellIs" dxfId="69" priority="37" stopIfTrue="1" operator="equal">
      <formula>"Yes"</formula>
    </cfRule>
    <cfRule type="cellIs" dxfId="68" priority="38" stopIfTrue="1" operator="equal">
      <formula>"No"</formula>
    </cfRule>
  </conditionalFormatting>
  <conditionalFormatting sqref="M49 O49">
    <cfRule type="cellIs" dxfId="67" priority="36" stopIfTrue="1" operator="equal">
      <formula>"No"</formula>
    </cfRule>
    <cfRule type="cellIs" dxfId="66" priority="35" stopIfTrue="1" operator="equal">
      <formula>"Yes"</formula>
    </cfRule>
  </conditionalFormatting>
  <conditionalFormatting sqref="O20">
    <cfRule type="cellIs" dxfId="65" priority="11" stopIfTrue="1" operator="equal">
      <formula>"Yes"</formula>
    </cfRule>
    <cfRule type="cellIs" dxfId="64" priority="12" stopIfTrue="1" operator="equal">
      <formula>"No"</formula>
    </cfRule>
  </conditionalFormatting>
  <conditionalFormatting sqref="O22">
    <cfRule type="cellIs" dxfId="63" priority="8" stopIfTrue="1" operator="equal">
      <formula>"No"</formula>
    </cfRule>
    <cfRule type="cellIs" dxfId="62" priority="7" stopIfTrue="1" operator="equal">
      <formula>"Yes"</formula>
    </cfRule>
  </conditionalFormatting>
  <conditionalFormatting sqref="O28:O30">
    <cfRule type="cellIs" dxfId="61" priority="28" stopIfTrue="1" operator="equal">
      <formula>"No"</formula>
    </cfRule>
    <cfRule type="cellIs" dxfId="60" priority="27" stopIfTrue="1" operator="equal">
      <formula>"Yes"</formula>
    </cfRule>
  </conditionalFormatting>
  <conditionalFormatting sqref="O36">
    <cfRule type="cellIs" dxfId="59" priority="24" stopIfTrue="1" operator="equal">
      <formula>"No"</formula>
    </cfRule>
    <cfRule type="cellIs" dxfId="58" priority="23" stopIfTrue="1" operator="equal">
      <formula>"Yes"</formula>
    </cfRule>
  </conditionalFormatting>
  <conditionalFormatting sqref="O38">
    <cfRule type="cellIs" dxfId="57" priority="20" stopIfTrue="1" operator="equal">
      <formula>"No"</formula>
    </cfRule>
    <cfRule type="cellIs" dxfId="56" priority="19" stopIfTrue="1" operator="equal">
      <formula>"Yes"</formula>
    </cfRule>
  </conditionalFormatting>
  <conditionalFormatting sqref="O40">
    <cfRule type="cellIs" dxfId="55" priority="15" stopIfTrue="1" operator="equal">
      <formula>"Yes"</formula>
    </cfRule>
    <cfRule type="cellIs" dxfId="54" priority="16" stopIfTrue="1" operator="equal">
      <formula>"No"</formula>
    </cfRule>
  </conditionalFormatting>
  <conditionalFormatting sqref="O44">
    <cfRule type="cellIs" dxfId="53" priority="4" stopIfTrue="1" operator="equal">
      <formula>"No"</formula>
    </cfRule>
    <cfRule type="cellIs" dxfId="52" priority="3" stopIfTrue="1" operator="equal">
      <formula>"Yes"</formula>
    </cfRule>
  </conditionalFormatting>
  <dataValidations count="11">
    <dataValidation type="decimal" allowBlank="1" showInputMessage="1" showErrorMessage="1" errorTitle="Please use %" error="Please use a % from 0% to 100%" sqref="L24" xr:uid="{96389E12-F799-44BA-83D1-40E902AD5590}">
      <formula1>0</formula1>
      <formula2>1</formula2>
    </dataValidation>
    <dataValidation type="decimal" allowBlank="1" showInputMessage="1" showErrorMessage="1" errorTitle="Please use a %" error="Please use a % from 0% to 100%" sqref="N24" xr:uid="{52FC80D1-30B9-4500-BDF4-26B2A44E4103}">
      <formula1>0</formula1>
      <formula2>1</formula2>
    </dataValidation>
    <dataValidation type="whole" allowBlank="1" showInputMessage="1" showErrorMessage="1" errorTitle="Please use a whole number" error="Please enter the number of scouts that achieved this requirement." sqref="L42 N42" xr:uid="{BF3B7D85-A57F-4C7A-ABC2-CFA06F4C494E}">
      <formula1>0</formula1>
      <formula2>E13</formula2>
    </dataValidation>
    <dataValidation type="whole" allowBlank="1" showInputMessage="1" showErrorMessage="1" errorTitle="Please use a whold number" error="Please enter the number of scouts that achived this requirement." sqref="L34 N34" xr:uid="{3C11F8F8-ACD1-48DE-8D4F-65D81E184159}">
      <formula1>0</formula1>
      <formula2>E13</formula2>
    </dataValidation>
    <dataValidation type="whole" allowBlank="1" showInputMessage="1" showErrorMessage="1" errorTitle="Please use whole number" error="Please enter the number of scouts that achived this requirement." sqref="L32 N32" xr:uid="{BD8B18D4-BFDE-4DBD-AB78-A98F748B1961}">
      <formula1>0</formula1>
      <formula2>E13</formula2>
    </dataValidation>
    <dataValidation type="list" errorStyle="warning" allowBlank="1" showInputMessage="1" showErrorMessage="1" errorTitle="Error" error="Please use Yes or No as an input" sqref="L47 L49 N47 N49 N30 L19:L23 L30 N19:N23" xr:uid="{E0FF62F4-93D7-4B0F-8689-992017EC12AD}">
      <formula1>"Yes,No"</formula1>
    </dataValidation>
    <dataValidation allowBlank="1" showInputMessage="1" showErrorMessage="1" errorTitle="Error" error="Please use a whole number." sqref="L51 N51" xr:uid="{C61524D5-B441-4245-8F81-F27070A325C4}"/>
    <dataValidation type="decimal" allowBlank="1" showInputMessage="1" showErrorMessage="1" sqref="H32 H24 H34" xr:uid="{59DD035C-02DB-467B-995E-72E4DD74ED24}">
      <formula1>0</formula1>
      <formula2>1</formula2>
    </dataValidation>
    <dataValidation type="whole" operator="greaterThanOrEqual" allowBlank="1" showInputMessage="1" showErrorMessage="1" errorTitle="Error" error="Please enter a value &gt;= 0" sqref="E13:F13 O13" xr:uid="{D98B2997-0B45-4603-8757-B28798A9288E}">
      <formula1>0</formula1>
    </dataValidation>
    <dataValidation type="whole" allowBlank="1" showInputMessage="1" showErrorMessage="1" errorTitle="Error" error="Please use a whole number." sqref="L22 L36 L38 L40 L20 L44 L28:L30 N22 N36 N38 N40 N20 N44 N28:N30" xr:uid="{B4CC406D-FBAA-4332-9A6F-5ED0A2283B1A}">
      <formula1>0</formula1>
      <formula2>99</formula2>
    </dataValidation>
    <dataValidation type="whole" allowBlank="1" showInputMessage="1" showErrorMessage="1" errorTitle="Please use a whole number" error="Please enter the number of patrols that achieved this requirement." sqref="L26 N26" xr:uid="{42ADA4B6-BCE8-4DC7-BA1C-8243098DA489}">
      <formula1>0</formula1>
      <formula2>E11</formula2>
    </dataValidation>
  </dataValidations>
  <printOptions horizontalCentered="1"/>
  <pageMargins left="0" right="0" top="0.19685039370078741" bottom="0" header="0.31496062992125984" footer="0.31496062992125984"/>
  <pageSetup paperSize="9" scale="7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A1AEC-005A-475F-BD99-D642E1366BDF}">
  <sheetPr>
    <pageSetUpPr fitToPage="1"/>
  </sheetPr>
  <dimension ref="A1:U60"/>
  <sheetViews>
    <sheetView showGridLines="0" zoomScale="85" zoomScaleNormal="85" workbookViewId="0">
      <selection sqref="A1:XFD1"/>
    </sheetView>
  </sheetViews>
  <sheetFormatPr defaultColWidth="9.1796875" defaultRowHeight="13.5"/>
  <cols>
    <col min="1" max="1" width="3.7265625" style="80" customWidth="1"/>
    <col min="2" max="2" width="4.26953125" style="137" customWidth="1"/>
    <col min="3" max="3" width="16.54296875" style="80" customWidth="1"/>
    <col min="4" max="4" width="17.81640625" style="80" customWidth="1"/>
    <col min="5" max="6" width="12.7265625" style="80" customWidth="1"/>
    <col min="7" max="7" width="1.7265625" style="80" customWidth="1"/>
    <col min="8" max="8" width="16.7265625" style="138" customWidth="1"/>
    <col min="9" max="10" width="4.1796875" style="139" hidden="1" customWidth="1"/>
    <col min="11" max="11" width="1.7265625" style="80" hidden="1" customWidth="1"/>
    <col min="12" max="15" width="11.7265625" style="80" hidden="1" customWidth="1"/>
    <col min="16" max="16" width="1.7265625" style="80" customWidth="1"/>
    <col min="17" max="17" width="20.7265625" style="80" customWidth="1"/>
    <col min="18" max="18" width="10.7265625" style="80" customWidth="1"/>
    <col min="19" max="19" width="25.7265625" style="80" customWidth="1"/>
    <col min="20" max="20" width="3.7265625" style="80" customWidth="1"/>
    <col min="21" max="16384" width="9.1796875" style="80"/>
  </cols>
  <sheetData>
    <row r="1" spans="1:21" s="70" customFormat="1" ht="40" customHeight="1">
      <c r="A1" s="67"/>
      <c r="B1" s="67"/>
      <c r="C1" s="67"/>
      <c r="D1" s="67"/>
      <c r="E1" s="67"/>
      <c r="F1" s="67"/>
      <c r="G1" s="67"/>
      <c r="H1" s="68"/>
      <c r="I1" s="69"/>
      <c r="J1" s="69"/>
      <c r="K1" s="67"/>
      <c r="L1" s="67"/>
      <c r="M1" s="67"/>
      <c r="N1" s="67"/>
      <c r="O1" s="67"/>
      <c r="P1" s="67"/>
      <c r="Q1" s="67"/>
      <c r="R1" s="67"/>
      <c r="S1" s="67"/>
      <c r="T1" s="67"/>
    </row>
    <row r="2" spans="1:21" s="70" customFormat="1" ht="40" customHeight="1">
      <c r="A2" s="67"/>
      <c r="B2" s="151" t="s">
        <v>246</v>
      </c>
      <c r="C2" s="72"/>
      <c r="D2" s="67"/>
      <c r="E2" s="67"/>
      <c r="F2" s="67"/>
      <c r="G2" s="67"/>
      <c r="H2" s="68"/>
      <c r="I2" s="69"/>
      <c r="J2" s="69"/>
      <c r="K2" s="67"/>
      <c r="L2" s="67"/>
      <c r="M2" s="71"/>
      <c r="N2" s="67"/>
      <c r="O2" s="67"/>
      <c r="P2" s="67"/>
      <c r="Q2" s="67"/>
      <c r="R2" s="67"/>
      <c r="S2" s="72"/>
      <c r="T2" s="67"/>
    </row>
    <row r="3" spans="1:21" s="70" customFormat="1" ht="10" customHeight="1">
      <c r="A3" s="67"/>
      <c r="B3" s="67"/>
      <c r="C3" s="67"/>
      <c r="D3" s="67"/>
      <c r="E3" s="67"/>
      <c r="F3" s="67"/>
      <c r="G3" s="67"/>
      <c r="H3" s="68"/>
      <c r="I3" s="69"/>
      <c r="J3" s="69"/>
      <c r="K3" s="67"/>
      <c r="L3" s="67"/>
      <c r="M3" s="67"/>
      <c r="N3" s="67"/>
      <c r="O3" s="67"/>
      <c r="P3" s="67"/>
      <c r="Q3" s="67"/>
      <c r="R3" s="67"/>
      <c r="S3" s="67"/>
      <c r="T3" s="67"/>
    </row>
    <row r="4" spans="1:21" s="70" customFormat="1" ht="20.149999999999999" customHeight="1">
      <c r="A4" s="67"/>
      <c r="B4" s="73"/>
      <c r="C4" s="73"/>
      <c r="D4" s="73"/>
      <c r="E4" s="73"/>
      <c r="F4" s="73"/>
      <c r="G4" s="73"/>
      <c r="H4" s="74"/>
      <c r="I4" s="75"/>
      <c r="J4" s="75"/>
      <c r="K4" s="73"/>
      <c r="L4" s="73"/>
      <c r="M4" s="73"/>
      <c r="N4" s="73"/>
      <c r="O4" s="73"/>
      <c r="P4" s="73"/>
      <c r="Q4" s="73"/>
      <c r="R4" s="73"/>
      <c r="S4" s="73"/>
      <c r="T4" s="76"/>
    </row>
    <row r="5" spans="1:21" s="70" customFormat="1" ht="10" customHeight="1">
      <c r="A5" s="67"/>
      <c r="B5" s="67"/>
      <c r="C5" s="67"/>
      <c r="D5" s="67"/>
      <c r="E5" s="67"/>
      <c r="F5" s="67"/>
      <c r="G5" s="67"/>
      <c r="H5" s="68"/>
      <c r="I5" s="69"/>
      <c r="J5" s="69"/>
      <c r="K5" s="67"/>
      <c r="L5" s="67"/>
      <c r="M5" s="67"/>
      <c r="N5" s="67"/>
      <c r="O5" s="67"/>
      <c r="P5" s="67"/>
      <c r="Q5" s="67"/>
      <c r="R5" s="67"/>
      <c r="S5" s="67"/>
      <c r="T5" s="67"/>
    </row>
    <row r="6" spans="1:21" ht="20.149999999999999" hidden="1" customHeight="1">
      <c r="A6" s="238"/>
      <c r="B6" s="363" t="s">
        <v>93</v>
      </c>
      <c r="C6" s="364"/>
      <c r="D6" s="365"/>
      <c r="E6" s="365"/>
      <c r="F6" s="366"/>
      <c r="G6" s="238"/>
      <c r="H6" s="363" t="s">
        <v>94</v>
      </c>
      <c r="I6" s="364"/>
      <c r="J6" s="364"/>
      <c r="K6" s="364"/>
      <c r="L6" s="364"/>
      <c r="M6" s="367" t="s">
        <v>205</v>
      </c>
      <c r="N6" s="367"/>
      <c r="O6" s="368"/>
      <c r="P6" s="77"/>
      <c r="Q6" s="361" t="s">
        <v>206</v>
      </c>
      <c r="R6" s="361"/>
      <c r="S6" s="361"/>
      <c r="T6" s="78"/>
      <c r="U6" s="79"/>
    </row>
    <row r="7" spans="1:21" ht="20.149999999999999" hidden="1" customHeight="1">
      <c r="A7" s="238"/>
      <c r="B7" s="363" t="s">
        <v>97</v>
      </c>
      <c r="C7" s="364"/>
      <c r="D7" s="365"/>
      <c r="E7" s="365"/>
      <c r="F7" s="366"/>
      <c r="G7" s="238"/>
      <c r="H7" s="363" t="s">
        <v>98</v>
      </c>
      <c r="I7" s="364"/>
      <c r="J7" s="364"/>
      <c r="K7" s="364"/>
      <c r="L7" s="364"/>
      <c r="M7" s="367"/>
      <c r="N7" s="367"/>
      <c r="O7" s="368"/>
      <c r="P7" s="77"/>
      <c r="Q7" s="362"/>
      <c r="R7" s="362"/>
      <c r="S7" s="362"/>
      <c r="T7" s="78"/>
      <c r="U7" s="81"/>
    </row>
    <row r="8" spans="1:21" ht="20.149999999999999" hidden="1" customHeight="1">
      <c r="A8" s="238"/>
      <c r="B8" s="363" t="s">
        <v>99</v>
      </c>
      <c r="C8" s="364"/>
      <c r="D8" s="365"/>
      <c r="E8" s="365"/>
      <c r="F8" s="366"/>
      <c r="G8" s="238"/>
      <c r="H8" s="363" t="s">
        <v>100</v>
      </c>
      <c r="I8" s="364"/>
      <c r="J8" s="364"/>
      <c r="K8" s="364"/>
      <c r="L8" s="364"/>
      <c r="M8" s="367"/>
      <c r="N8" s="367"/>
      <c r="O8" s="368"/>
      <c r="P8" s="77"/>
      <c r="Q8" s="362"/>
      <c r="R8" s="362"/>
      <c r="S8" s="362"/>
      <c r="T8" s="78"/>
      <c r="U8" s="81"/>
    </row>
    <row r="9" spans="1:21" ht="10" hidden="1" customHeight="1">
      <c r="A9" s="238"/>
      <c r="B9" s="245"/>
      <c r="C9" s="82"/>
      <c r="D9" s="82"/>
      <c r="E9" s="238"/>
      <c r="F9" s="238"/>
      <c r="G9" s="238"/>
      <c r="H9" s="83"/>
      <c r="I9" s="246"/>
      <c r="J9" s="246"/>
      <c r="K9" s="238"/>
      <c r="L9" s="238"/>
      <c r="M9" s="238"/>
      <c r="N9" s="238"/>
      <c r="O9" s="238"/>
      <c r="P9" s="238"/>
      <c r="Q9" s="238"/>
      <c r="R9" s="238"/>
      <c r="S9" s="238"/>
      <c r="T9" s="238"/>
      <c r="U9" s="247"/>
    </row>
    <row r="10" spans="1:21" hidden="1">
      <c r="A10" s="238"/>
      <c r="B10" s="238"/>
      <c r="C10" s="238"/>
      <c r="D10" s="238"/>
      <c r="E10" s="84" t="s">
        <v>101</v>
      </c>
      <c r="F10" s="85" t="s">
        <v>102</v>
      </c>
      <c r="G10" s="238"/>
      <c r="H10" s="83"/>
      <c r="I10" s="246"/>
      <c r="J10" s="246"/>
      <c r="K10" s="238"/>
      <c r="L10" s="238"/>
      <c r="M10" s="238"/>
      <c r="N10" s="238"/>
      <c r="O10" s="238"/>
      <c r="P10" s="238"/>
      <c r="Q10" s="86" t="s">
        <v>103</v>
      </c>
      <c r="R10" s="87" t="s">
        <v>207</v>
      </c>
      <c r="S10" s="88" t="s">
        <v>208</v>
      </c>
      <c r="T10" s="78"/>
      <c r="U10" s="81"/>
    </row>
    <row r="11" spans="1:21" ht="20.149999999999999" hidden="1" customHeight="1">
      <c r="A11" s="238"/>
      <c r="B11" s="89"/>
      <c r="C11" s="90"/>
      <c r="D11" s="91" t="s">
        <v>209</v>
      </c>
      <c r="E11" s="92"/>
      <c r="F11" s="92"/>
      <c r="G11" s="238"/>
      <c r="H11" s="363" t="s">
        <v>107</v>
      </c>
      <c r="I11" s="364"/>
      <c r="J11" s="364"/>
      <c r="K11" s="364"/>
      <c r="L11" s="364"/>
      <c r="M11" s="367"/>
      <c r="N11" s="367"/>
      <c r="O11" s="368"/>
      <c r="P11" s="77"/>
      <c r="Q11" s="93" t="s">
        <v>108</v>
      </c>
      <c r="R11" s="94" t="s">
        <v>210</v>
      </c>
      <c r="S11" s="95" t="s">
        <v>208</v>
      </c>
      <c r="T11" s="78"/>
      <c r="U11" s="81"/>
    </row>
    <row r="12" spans="1:21" ht="20.149999999999999" hidden="1" customHeight="1">
      <c r="A12" s="238"/>
      <c r="B12" s="89"/>
      <c r="C12" s="90"/>
      <c r="D12" s="91" t="s">
        <v>211</v>
      </c>
      <c r="E12" s="92"/>
      <c r="F12" s="92"/>
      <c r="G12" s="238"/>
      <c r="H12" s="363" t="s">
        <v>112</v>
      </c>
      <c r="I12" s="364"/>
      <c r="J12" s="364"/>
      <c r="K12" s="364"/>
      <c r="L12" s="364"/>
      <c r="M12" s="367"/>
      <c r="N12" s="367"/>
      <c r="O12" s="368"/>
      <c r="P12" s="77"/>
      <c r="Q12" s="93" t="s">
        <v>113</v>
      </c>
      <c r="R12" s="94" t="s">
        <v>212</v>
      </c>
      <c r="S12" s="95" t="s">
        <v>208</v>
      </c>
      <c r="T12" s="78"/>
      <c r="U12" s="81"/>
    </row>
    <row r="13" spans="1:21" ht="20.149999999999999" hidden="1" customHeight="1">
      <c r="A13" s="238"/>
      <c r="B13" s="89"/>
      <c r="C13" s="90"/>
      <c r="D13" s="91" t="s">
        <v>213</v>
      </c>
      <c r="E13" s="92"/>
      <c r="F13" s="92"/>
      <c r="G13" s="238"/>
      <c r="H13" s="363" t="s">
        <v>117</v>
      </c>
      <c r="I13" s="364"/>
      <c r="J13" s="364"/>
      <c r="K13" s="364"/>
      <c r="L13" s="364"/>
      <c r="M13" s="367"/>
      <c r="N13" s="367"/>
      <c r="O13" s="368"/>
      <c r="P13" s="238"/>
      <c r="Q13" s="96" t="s">
        <v>118</v>
      </c>
      <c r="R13" s="97" t="s">
        <v>214</v>
      </c>
      <c r="S13" s="98" t="s">
        <v>208</v>
      </c>
      <c r="T13" s="238"/>
      <c r="U13" s="247"/>
    </row>
    <row r="14" spans="1:21" ht="10" hidden="1" customHeight="1">
      <c r="A14" s="238"/>
      <c r="B14" s="245"/>
      <c r="C14" s="82"/>
      <c r="D14" s="82"/>
      <c r="E14" s="238"/>
      <c r="F14" s="238"/>
      <c r="G14" s="238"/>
      <c r="H14" s="83"/>
      <c r="I14" s="246"/>
      <c r="J14" s="246"/>
      <c r="K14" s="238"/>
      <c r="L14" s="238"/>
      <c r="M14" s="238"/>
      <c r="N14" s="238"/>
      <c r="O14" s="238"/>
      <c r="P14" s="238"/>
      <c r="Q14" s="238"/>
      <c r="R14" s="238"/>
      <c r="S14" s="238"/>
      <c r="T14" s="238"/>
      <c r="U14" s="247"/>
    </row>
    <row r="15" spans="1:21" s="1" customFormat="1" ht="25" customHeight="1">
      <c r="A15" s="220"/>
      <c r="B15" s="369" t="s">
        <v>13</v>
      </c>
      <c r="C15" s="318"/>
      <c r="D15" s="318"/>
      <c r="E15" s="318"/>
      <c r="F15" s="318"/>
      <c r="G15" s="226"/>
      <c r="H15" s="373" t="s">
        <v>215</v>
      </c>
      <c r="I15" s="300" t="s">
        <v>122</v>
      </c>
      <c r="J15" s="300" t="s">
        <v>102</v>
      </c>
      <c r="K15" s="220"/>
      <c r="L15" s="299" t="s">
        <v>101</v>
      </c>
      <c r="M15" s="299"/>
      <c r="N15" s="299" t="s">
        <v>102</v>
      </c>
      <c r="O15" s="320"/>
      <c r="P15" s="55"/>
      <c r="Q15" s="337" t="s">
        <v>247</v>
      </c>
      <c r="R15" s="338"/>
      <c r="S15" s="338"/>
      <c r="T15" s="220"/>
      <c r="U15" s="225"/>
    </row>
    <row r="16" spans="1:21" s="1" customFormat="1" ht="25" customHeight="1">
      <c r="A16" s="220"/>
      <c r="B16" s="370"/>
      <c r="C16" s="319"/>
      <c r="D16" s="319"/>
      <c r="E16" s="319"/>
      <c r="F16" s="319"/>
      <c r="G16" s="226"/>
      <c r="H16" s="307"/>
      <c r="I16" s="300"/>
      <c r="J16" s="300"/>
      <c r="K16" s="220"/>
      <c r="L16" s="321" t="s">
        <v>124</v>
      </c>
      <c r="M16" s="45" t="s">
        <v>125</v>
      </c>
      <c r="N16" s="321" t="s">
        <v>124</v>
      </c>
      <c r="O16" s="46" t="s">
        <v>125</v>
      </c>
      <c r="P16" s="55"/>
      <c r="Q16" s="339"/>
      <c r="R16" s="340"/>
      <c r="S16" s="340"/>
      <c r="T16" s="220"/>
      <c r="U16" s="225"/>
    </row>
    <row r="17" spans="1:20" s="1" customFormat="1" ht="25" customHeight="1">
      <c r="A17" s="220"/>
      <c r="B17" s="371"/>
      <c r="C17" s="372"/>
      <c r="D17" s="372"/>
      <c r="E17" s="372"/>
      <c r="F17" s="372"/>
      <c r="G17" s="226"/>
      <c r="H17" s="308"/>
      <c r="I17" s="301"/>
      <c r="J17" s="301"/>
      <c r="K17" s="220"/>
      <c r="L17" s="322"/>
      <c r="M17" s="227" t="s">
        <v>126</v>
      </c>
      <c r="N17" s="322"/>
      <c r="O17" s="229" t="s">
        <v>126</v>
      </c>
      <c r="P17" s="55"/>
      <c r="Q17" s="341"/>
      <c r="R17" s="342"/>
      <c r="S17" s="342"/>
      <c r="T17" s="220"/>
    </row>
    <row r="18" spans="1:20" ht="10" customHeight="1">
      <c r="A18" s="238"/>
      <c r="B18" s="245"/>
      <c r="C18" s="82"/>
      <c r="D18" s="82"/>
      <c r="E18" s="238"/>
      <c r="F18" s="238"/>
      <c r="G18" s="238"/>
      <c r="H18" s="83"/>
      <c r="I18" s="246"/>
      <c r="J18" s="246"/>
      <c r="K18" s="238"/>
      <c r="L18" s="238"/>
      <c r="M18" s="238"/>
      <c r="N18" s="238"/>
      <c r="O18" s="238"/>
      <c r="P18" s="238"/>
      <c r="Q18" s="238"/>
      <c r="R18" s="238"/>
      <c r="S18" s="238"/>
      <c r="T18" s="238"/>
    </row>
    <row r="19" spans="1:20" ht="18" hidden="1" customHeight="1">
      <c r="A19" s="238"/>
      <c r="B19" s="248"/>
      <c r="C19" s="374" t="s">
        <v>127</v>
      </c>
      <c r="D19" s="375"/>
      <c r="E19" s="375"/>
      <c r="F19" s="376"/>
      <c r="G19" s="234"/>
      <c r="H19" s="99"/>
      <c r="I19" s="249"/>
      <c r="J19" s="249"/>
      <c r="K19" s="234"/>
      <c r="L19" s="99"/>
      <c r="M19" s="100"/>
      <c r="N19" s="99"/>
      <c r="O19" s="100"/>
      <c r="P19" s="101"/>
      <c r="Q19" s="102"/>
      <c r="R19" s="102"/>
      <c r="S19" s="102"/>
      <c r="T19" s="238"/>
    </row>
    <row r="20" spans="1:20" ht="40" hidden="1" customHeight="1">
      <c r="A20" s="238"/>
      <c r="B20" s="250">
        <v>1</v>
      </c>
      <c r="C20" s="287" t="s">
        <v>217</v>
      </c>
      <c r="D20" s="288"/>
      <c r="E20" s="288"/>
      <c r="F20" s="289"/>
      <c r="G20" s="236"/>
      <c r="H20" s="103">
        <v>12</v>
      </c>
      <c r="I20" s="246"/>
      <c r="J20" s="246"/>
      <c r="K20" s="246"/>
      <c r="L20" s="104">
        <f>E13</f>
        <v>0</v>
      </c>
      <c r="M20" s="105" t="str">
        <f>IF(L20=0,"",IF(L20&gt;=H20,"Yes","No"))</f>
        <v/>
      </c>
      <c r="N20" s="104">
        <f>F13</f>
        <v>0</v>
      </c>
      <c r="O20" s="105" t="str">
        <f>IF(N20=0,"",IF(AND(N20&gt;=H20,N20&gt;0),"Yes","No"))</f>
        <v/>
      </c>
      <c r="P20" s="106"/>
      <c r="Q20" s="377" t="s">
        <v>218</v>
      </c>
      <c r="R20" s="378"/>
      <c r="S20" s="379"/>
      <c r="T20" s="238"/>
    </row>
    <row r="21" spans="1:20" ht="18" hidden="1" customHeight="1">
      <c r="A21" s="238"/>
      <c r="B21" s="248"/>
      <c r="C21" s="374" t="s">
        <v>129</v>
      </c>
      <c r="D21" s="375"/>
      <c r="E21" s="375"/>
      <c r="F21" s="376"/>
      <c r="G21" s="234"/>
      <c r="H21" s="107"/>
      <c r="I21" s="249"/>
      <c r="J21" s="249"/>
      <c r="K21" s="234"/>
      <c r="L21" s="107"/>
      <c r="M21" s="108"/>
      <c r="N21" s="107"/>
      <c r="O21" s="108"/>
      <c r="P21" s="101"/>
      <c r="Q21" s="109"/>
      <c r="R21" s="109"/>
      <c r="S21" s="109"/>
      <c r="T21" s="238"/>
    </row>
    <row r="22" spans="1:20" ht="40" hidden="1" customHeight="1">
      <c r="A22" s="238"/>
      <c r="B22" s="250">
        <v>2</v>
      </c>
      <c r="C22" s="287" t="s">
        <v>219</v>
      </c>
      <c r="D22" s="288"/>
      <c r="E22" s="288"/>
      <c r="F22" s="289"/>
      <c r="G22" s="236"/>
      <c r="H22" s="103">
        <v>4</v>
      </c>
      <c r="I22" s="246"/>
      <c r="J22" s="246"/>
      <c r="K22" s="246"/>
      <c r="L22" s="110"/>
      <c r="M22" s="105" t="str">
        <f>IF(ISBLANK(L22),"",IF(AND(L22&gt;=H22,L22&gt;0),"Yes","No"))</f>
        <v/>
      </c>
      <c r="N22" s="110"/>
      <c r="O22" s="105" t="str">
        <f>IF(ISBLANK(N22),"",IF(N22&gt;=H22,"Yes","No"))</f>
        <v/>
      </c>
      <c r="P22" s="106"/>
      <c r="Q22" s="377" t="s">
        <v>218</v>
      </c>
      <c r="R22" s="378"/>
      <c r="S22" s="379"/>
      <c r="T22" s="238"/>
    </row>
    <row r="23" spans="1:20" ht="18" hidden="1" customHeight="1">
      <c r="A23" s="238"/>
      <c r="B23" s="248"/>
      <c r="C23" s="374" t="s">
        <v>131</v>
      </c>
      <c r="D23" s="375"/>
      <c r="E23" s="375"/>
      <c r="F23" s="376"/>
      <c r="G23" s="234"/>
      <c r="H23" s="107"/>
      <c r="I23" s="249"/>
      <c r="J23" s="249"/>
      <c r="K23" s="234"/>
      <c r="L23" s="107"/>
      <c r="M23" s="108"/>
      <c r="N23" s="107"/>
      <c r="O23" s="108"/>
      <c r="P23" s="101"/>
      <c r="Q23" s="109"/>
      <c r="R23" s="109"/>
      <c r="S23" s="109"/>
      <c r="T23" s="238"/>
    </row>
    <row r="24" spans="1:20" ht="40" hidden="1" customHeight="1">
      <c r="A24" s="238"/>
      <c r="B24" s="250">
        <v>3</v>
      </c>
      <c r="C24" s="287" t="s">
        <v>220</v>
      </c>
      <c r="D24" s="288"/>
      <c r="E24" s="288"/>
      <c r="F24" s="289"/>
      <c r="G24" s="236"/>
      <c r="H24" s="111">
        <v>0.75</v>
      </c>
      <c r="I24" s="380" t="s">
        <v>133</v>
      </c>
      <c r="J24" s="381"/>
      <c r="K24" s="235"/>
      <c r="L24" s="112"/>
      <c r="M24" s="105" t="str">
        <f>IF(ISBLANK(L24),"",IF(AND(L24&gt;=H24,L24&gt;=0),"Yes","No"))</f>
        <v/>
      </c>
      <c r="N24" s="112"/>
      <c r="O24" s="105" t="str">
        <f>IF(ISBLANK(N24),"",IF(AND(N24&gt;=H24,N24&gt;=0),"Yes","No"))</f>
        <v/>
      </c>
      <c r="P24" s="106"/>
      <c r="Q24" s="377" t="s">
        <v>218</v>
      </c>
      <c r="R24" s="378"/>
      <c r="S24" s="379"/>
      <c r="T24" s="238"/>
    </row>
    <row r="25" spans="1:20" ht="18" customHeight="1">
      <c r="A25" s="238"/>
      <c r="B25" s="248"/>
      <c r="C25" s="374" t="s">
        <v>248</v>
      </c>
      <c r="D25" s="375"/>
      <c r="E25" s="375"/>
      <c r="F25" s="376"/>
      <c r="G25" s="234"/>
      <c r="H25" s="107"/>
      <c r="I25" s="249"/>
      <c r="J25" s="249"/>
      <c r="K25" s="234"/>
      <c r="L25" s="107"/>
      <c r="M25" s="108"/>
      <c r="N25" s="107"/>
      <c r="O25" s="108"/>
      <c r="P25" s="101"/>
      <c r="Q25" s="109"/>
      <c r="R25" s="109"/>
      <c r="S25" s="109"/>
      <c r="T25" s="238"/>
    </row>
    <row r="26" spans="1:20" ht="56.5" customHeight="1">
      <c r="A26" s="238"/>
      <c r="B26" s="250">
        <v>4</v>
      </c>
      <c r="C26" s="287" t="s">
        <v>249</v>
      </c>
      <c r="D26" s="288"/>
      <c r="E26" s="288"/>
      <c r="F26" s="289"/>
      <c r="G26" s="235"/>
      <c r="H26" s="114">
        <v>0.5</v>
      </c>
      <c r="I26" s="103">
        <f>IF(ISBLANK(E11),,ROUND(E11*H26,0))</f>
        <v>0</v>
      </c>
      <c r="J26" s="103">
        <f>IF(ISBLANK(F11),,ROUND(F11*H26,0))</f>
        <v>0</v>
      </c>
      <c r="K26" s="235"/>
      <c r="L26" s="115"/>
      <c r="M26" s="105" t="str">
        <f>IF(ISBLANK(L26),"",IF(ISBLANK(E11),"",IF(AND(L26&gt;=I26,L26&gt;0),"Yes","No")))</f>
        <v/>
      </c>
      <c r="N26" s="115"/>
      <c r="O26" s="105" t="str">
        <f>IF(ISBLANK(N26),"",IF(ISBLANK(F11),"",IF(AND(N26&gt;=J26,N26&gt;0),"Yes","No")))</f>
        <v/>
      </c>
      <c r="P26" s="106"/>
      <c r="Q26" s="377" t="s">
        <v>250</v>
      </c>
      <c r="R26" s="378"/>
      <c r="S26" s="379"/>
      <c r="T26" s="238"/>
    </row>
    <row r="27" spans="1:20" ht="18" hidden="1" customHeight="1">
      <c r="A27" s="238"/>
      <c r="B27" s="248"/>
      <c r="C27" s="374" t="s">
        <v>138</v>
      </c>
      <c r="D27" s="375"/>
      <c r="E27" s="375"/>
      <c r="F27" s="376"/>
      <c r="G27" s="234"/>
      <c r="H27" s="107"/>
      <c r="I27" s="249"/>
      <c r="J27" s="249"/>
      <c r="K27" s="234"/>
      <c r="L27" s="107"/>
      <c r="M27" s="108"/>
      <c r="N27" s="107"/>
      <c r="O27" s="108"/>
      <c r="P27" s="101"/>
      <c r="Q27" s="109"/>
      <c r="R27" s="109"/>
      <c r="S27" s="109"/>
      <c r="T27" s="238"/>
    </row>
    <row r="28" spans="1:20" ht="52.5" hidden="1" customHeight="1">
      <c r="A28" s="238"/>
      <c r="B28" s="250">
        <v>5</v>
      </c>
      <c r="C28" s="287" t="s">
        <v>224</v>
      </c>
      <c r="D28" s="288"/>
      <c r="E28" s="288"/>
      <c r="F28" s="289"/>
      <c r="G28" s="236"/>
      <c r="H28" s="103">
        <v>4</v>
      </c>
      <c r="I28" s="246"/>
      <c r="J28" s="246"/>
      <c r="K28" s="246"/>
      <c r="L28" s="110"/>
      <c r="M28" s="105" t="str">
        <f>IF(ISBLANK(L28),"",IF(AND(L28&gt;=H28,L28&gt;0),"Yes","No"))</f>
        <v/>
      </c>
      <c r="N28" s="110"/>
      <c r="O28" s="105" t="str">
        <f>IF(ISBLANK(N28),"",IF(AND(N28&gt;=L28,N28&gt;0),"Yes","No"))</f>
        <v/>
      </c>
      <c r="P28" s="106"/>
      <c r="Q28" s="377" t="s">
        <v>218</v>
      </c>
      <c r="R28" s="378"/>
      <c r="S28" s="379"/>
      <c r="T28" s="238"/>
    </row>
    <row r="29" spans="1:20" ht="18" customHeight="1">
      <c r="A29" s="238"/>
      <c r="B29" s="248"/>
      <c r="C29" s="382" t="s">
        <v>251</v>
      </c>
      <c r="D29" s="383"/>
      <c r="E29" s="383"/>
      <c r="F29" s="384"/>
      <c r="G29" s="238"/>
      <c r="H29" s="99"/>
      <c r="I29" s="246"/>
      <c r="J29" s="246"/>
      <c r="K29" s="238"/>
      <c r="L29" s="99"/>
      <c r="M29" s="100"/>
      <c r="N29" s="99"/>
      <c r="O29" s="100"/>
      <c r="P29" s="238"/>
      <c r="Q29" s="238"/>
      <c r="R29" s="238"/>
      <c r="S29" s="238"/>
      <c r="T29" s="238"/>
    </row>
    <row r="30" spans="1:20" ht="48.65" customHeight="1">
      <c r="A30" s="238"/>
      <c r="B30" s="250">
        <v>6</v>
      </c>
      <c r="C30" s="278" t="s">
        <v>227</v>
      </c>
      <c r="D30" s="279"/>
      <c r="E30" s="279"/>
      <c r="F30" s="280"/>
      <c r="G30" s="234"/>
      <c r="H30" s="157" t="s">
        <v>142</v>
      </c>
      <c r="I30" s="249"/>
      <c r="J30" s="249"/>
      <c r="K30" s="234"/>
      <c r="L30" s="113"/>
      <c r="M30" s="105" t="str">
        <f>IF(ISBLANK(L30),"",IF(LOWER(LEFT(L30,1))="y","Yes","No"))</f>
        <v/>
      </c>
      <c r="N30" s="113"/>
      <c r="O30" s="105" t="str">
        <f>IF(ISBLANK(N30),"",IF(LOWER(LEFT(N30,1))="y","Yes","No"))</f>
        <v/>
      </c>
      <c r="P30" s="101"/>
      <c r="Q30" s="377" t="s">
        <v>252</v>
      </c>
      <c r="R30" s="378"/>
      <c r="S30" s="379"/>
      <c r="T30" s="238"/>
    </row>
    <row r="31" spans="1:20" ht="18" customHeight="1">
      <c r="A31" s="238"/>
      <c r="B31" s="248"/>
      <c r="C31" s="374" t="s">
        <v>253</v>
      </c>
      <c r="D31" s="375"/>
      <c r="E31" s="375"/>
      <c r="F31" s="376"/>
      <c r="G31" s="234"/>
      <c r="H31" s="107"/>
      <c r="I31" s="249"/>
      <c r="J31" s="249"/>
      <c r="K31" s="234"/>
      <c r="L31" s="107"/>
      <c r="M31" s="108"/>
      <c r="N31" s="107"/>
      <c r="O31" s="108"/>
      <c r="P31" s="101"/>
      <c r="Q31" s="109"/>
      <c r="R31" s="109"/>
      <c r="S31" s="109"/>
      <c r="T31" s="238"/>
    </row>
    <row r="32" spans="1:20" ht="40" customHeight="1">
      <c r="A32" s="238"/>
      <c r="B32" s="250">
        <v>7</v>
      </c>
      <c r="C32" s="287" t="s">
        <v>230</v>
      </c>
      <c r="D32" s="288"/>
      <c r="E32" s="288"/>
      <c r="F32" s="289"/>
      <c r="G32" s="236"/>
      <c r="H32" s="111">
        <v>0.65</v>
      </c>
      <c r="I32" s="103">
        <f>IF(ISBLANK(E13),,ROUND(E13*H32,0))</f>
        <v>0</v>
      </c>
      <c r="J32" s="103">
        <f>IF(ISBLANK(F13),,ROUND(F13*H32,0))</f>
        <v>0</v>
      </c>
      <c r="K32" s="236"/>
      <c r="L32" s="115"/>
      <c r="M32" s="105" t="str">
        <f>IF(ISBLANK(L32),"",IF(ISBLANK(E13),"",IF(AND(L32&gt;=I32,L32&gt;0),"Yes","No")))</f>
        <v/>
      </c>
      <c r="N32" s="115"/>
      <c r="O32" s="105" t="str">
        <f>IF(ISBLANK(N32),"",IF(ISBLANK(F13),"",IF(AND(N32&gt;=J32,N32&gt;0),"Yes","No")))</f>
        <v/>
      </c>
      <c r="P32" s="106"/>
      <c r="Q32" s="377" t="s">
        <v>252</v>
      </c>
      <c r="R32" s="378"/>
      <c r="S32" s="379"/>
      <c r="T32" s="238"/>
    </row>
    <row r="33" spans="1:20" ht="18" customHeight="1">
      <c r="A33" s="238"/>
      <c r="B33" s="248"/>
      <c r="C33" s="374" t="s">
        <v>254</v>
      </c>
      <c r="D33" s="375"/>
      <c r="E33" s="375"/>
      <c r="F33" s="376"/>
      <c r="G33" s="234"/>
      <c r="H33" s="107"/>
      <c r="I33" s="249"/>
      <c r="J33" s="249"/>
      <c r="K33" s="234"/>
      <c r="L33" s="107"/>
      <c r="M33" s="108"/>
      <c r="N33" s="107"/>
      <c r="O33" s="108"/>
      <c r="P33" s="101"/>
      <c r="Q33" s="109"/>
      <c r="R33" s="109"/>
      <c r="S33" s="109"/>
      <c r="T33" s="238"/>
    </row>
    <row r="34" spans="1:20" ht="40" customHeight="1">
      <c r="A34" s="238"/>
      <c r="B34" s="250">
        <v>8</v>
      </c>
      <c r="C34" s="287" t="s">
        <v>232</v>
      </c>
      <c r="D34" s="288"/>
      <c r="E34" s="288"/>
      <c r="F34" s="289"/>
      <c r="G34" s="236"/>
      <c r="H34" s="111">
        <v>0.5</v>
      </c>
      <c r="I34" s="103">
        <f>IF(ISBLANK(E13),,ROUND(E13*H34,0))</f>
        <v>0</v>
      </c>
      <c r="J34" s="103">
        <f>IF(ISBLANK(F13),,ROUND(F13*H34,0))</f>
        <v>0</v>
      </c>
      <c r="K34" s="236"/>
      <c r="L34" s="115"/>
      <c r="M34" s="105" t="str">
        <f>IF(ISBLANK(L34),"",IF(ISBLANK(E13),"",IF(AND(L34&gt;=I34,L34&gt;0),"Yes","No")))</f>
        <v/>
      </c>
      <c r="N34" s="115"/>
      <c r="O34" s="105" t="str">
        <f>IF(ISBLANK(N34),"",IF(ISBLANK(F13),"",IF(AND(N34&gt;=J34,N34&gt;0),"Yes","No")))</f>
        <v/>
      </c>
      <c r="P34" s="106"/>
      <c r="Q34" s="377" t="s">
        <v>252</v>
      </c>
      <c r="R34" s="378"/>
      <c r="S34" s="379"/>
      <c r="T34" s="238"/>
    </row>
    <row r="35" spans="1:20" ht="18" hidden="1" customHeight="1">
      <c r="A35" s="238"/>
      <c r="B35" s="248"/>
      <c r="C35" s="374" t="s">
        <v>234</v>
      </c>
      <c r="D35" s="375"/>
      <c r="E35" s="375"/>
      <c r="F35" s="376"/>
      <c r="G35" s="234"/>
      <c r="H35" s="107"/>
      <c r="I35" s="249"/>
      <c r="J35" s="249"/>
      <c r="K35" s="234"/>
      <c r="L35" s="107"/>
      <c r="M35" s="108"/>
      <c r="N35" s="107"/>
      <c r="O35" s="108"/>
      <c r="P35" s="101"/>
      <c r="Q35" s="109"/>
      <c r="R35" s="109"/>
      <c r="S35" s="109"/>
      <c r="T35" s="238"/>
    </row>
    <row r="36" spans="1:20" ht="40" hidden="1" customHeight="1">
      <c r="A36" s="238"/>
      <c r="B36" s="250">
        <v>9</v>
      </c>
      <c r="C36" s="287" t="s">
        <v>235</v>
      </c>
      <c r="D36" s="288"/>
      <c r="E36" s="288"/>
      <c r="F36" s="289"/>
      <c r="G36" s="236"/>
      <c r="H36" s="103">
        <v>4</v>
      </c>
      <c r="I36" s="246"/>
      <c r="J36" s="246"/>
      <c r="K36" s="246"/>
      <c r="L36" s="110"/>
      <c r="M36" s="105" t="str">
        <f>IF(ISBLANK(L36),"",IF(AND(L36&gt;=H36,L36&gt;0),"Yes","No"))</f>
        <v/>
      </c>
      <c r="N36" s="110"/>
      <c r="O36" s="105" t="str">
        <f>IF(ISBLANK(N36),"",IF(AND(N36&gt;=L36,N36&gt;0),"Yes","No"))</f>
        <v/>
      </c>
      <c r="P36" s="106"/>
      <c r="Q36" s="377" t="s">
        <v>218</v>
      </c>
      <c r="R36" s="378"/>
      <c r="S36" s="379"/>
      <c r="T36" s="238"/>
    </row>
    <row r="37" spans="1:20" ht="18" hidden="1" customHeight="1">
      <c r="A37" s="238"/>
      <c r="B37" s="248"/>
      <c r="C37" s="374" t="s">
        <v>149</v>
      </c>
      <c r="D37" s="375"/>
      <c r="E37" s="375"/>
      <c r="F37" s="376"/>
      <c r="G37" s="234"/>
      <c r="H37" s="107"/>
      <c r="I37" s="249"/>
      <c r="J37" s="249"/>
      <c r="K37" s="234"/>
      <c r="L37" s="107"/>
      <c r="M37" s="108"/>
      <c r="N37" s="107"/>
      <c r="O37" s="108"/>
      <c r="P37" s="101"/>
      <c r="Q37" s="109"/>
      <c r="R37" s="109"/>
      <c r="S37" s="109"/>
      <c r="T37" s="238"/>
    </row>
    <row r="38" spans="1:20" ht="40" hidden="1" customHeight="1">
      <c r="A38" s="238"/>
      <c r="B38" s="250">
        <v>10</v>
      </c>
      <c r="C38" s="287" t="s">
        <v>236</v>
      </c>
      <c r="D38" s="288"/>
      <c r="E38" s="288"/>
      <c r="F38" s="289"/>
      <c r="G38" s="236"/>
      <c r="H38" s="103">
        <v>2</v>
      </c>
      <c r="I38" s="246"/>
      <c r="J38" s="246"/>
      <c r="K38" s="246"/>
      <c r="L38" s="110"/>
      <c r="M38" s="105" t="str">
        <f>IF(ISBLANK(L38),"",IF(AND(L38&gt;=H38,L38&gt;0),"Yes","No"))</f>
        <v/>
      </c>
      <c r="N38" s="110"/>
      <c r="O38" s="105" t="str">
        <f>IF(ISBLANK(N38),"",IF(AND(N38&gt;=L38,N38&gt;0),"Yes","No"))</f>
        <v/>
      </c>
      <c r="P38" s="106"/>
      <c r="Q38" s="377" t="s">
        <v>218</v>
      </c>
      <c r="R38" s="378"/>
      <c r="S38" s="379"/>
      <c r="T38" s="238"/>
    </row>
    <row r="39" spans="1:20" ht="18" hidden="1" customHeight="1">
      <c r="A39" s="238"/>
      <c r="B39" s="248"/>
      <c r="C39" s="374" t="s">
        <v>151</v>
      </c>
      <c r="D39" s="375"/>
      <c r="E39" s="375"/>
      <c r="F39" s="376"/>
      <c r="G39" s="234"/>
      <c r="H39" s="107"/>
      <c r="I39" s="249"/>
      <c r="J39" s="249"/>
      <c r="K39" s="234"/>
      <c r="L39" s="107"/>
      <c r="M39" s="108"/>
      <c r="N39" s="107"/>
      <c r="O39" s="108"/>
      <c r="P39" s="101"/>
      <c r="Q39" s="109"/>
      <c r="R39" s="109"/>
      <c r="S39" s="109"/>
      <c r="T39" s="238"/>
    </row>
    <row r="40" spans="1:20" ht="40" hidden="1" customHeight="1">
      <c r="A40" s="238"/>
      <c r="B40" s="250">
        <v>11</v>
      </c>
      <c r="C40" s="287" t="s">
        <v>237</v>
      </c>
      <c r="D40" s="288"/>
      <c r="E40" s="288"/>
      <c r="F40" s="289"/>
      <c r="G40" s="236"/>
      <c r="H40" s="103">
        <v>2</v>
      </c>
      <c r="I40" s="246"/>
      <c r="J40" s="246"/>
      <c r="K40" s="246"/>
      <c r="L40" s="110"/>
      <c r="M40" s="105" t="str">
        <f>IF(ISBLANK(L40),"",IF(AND(L40&gt;=H40,L40&gt;0),"Yes","No"))</f>
        <v/>
      </c>
      <c r="N40" s="110"/>
      <c r="O40" s="105" t="str">
        <f>IF(ISBLANK(N40),"",IF(AND(N40&gt;=L40,N40&gt;0),"Yes","No"))</f>
        <v/>
      </c>
      <c r="P40" s="106"/>
      <c r="Q40" s="377" t="s">
        <v>218</v>
      </c>
      <c r="R40" s="378"/>
      <c r="S40" s="379"/>
      <c r="T40" s="238"/>
    </row>
    <row r="41" spans="1:20" ht="18" customHeight="1">
      <c r="A41" s="238"/>
      <c r="B41" s="248"/>
      <c r="C41" s="374" t="s">
        <v>238</v>
      </c>
      <c r="D41" s="375"/>
      <c r="E41" s="375"/>
      <c r="F41" s="376"/>
      <c r="G41" s="234"/>
      <c r="H41" s="107"/>
      <c r="I41" s="249"/>
      <c r="J41" s="249"/>
      <c r="K41" s="234"/>
      <c r="L41" s="107"/>
      <c r="M41" s="108"/>
      <c r="N41" s="107"/>
      <c r="O41" s="108"/>
      <c r="P41" s="101"/>
      <c r="Q41" s="109"/>
      <c r="R41" s="109"/>
      <c r="S41" s="109"/>
      <c r="T41" s="238"/>
    </row>
    <row r="42" spans="1:20" ht="40" customHeight="1">
      <c r="A42" s="238"/>
      <c r="B42" s="250">
        <v>12</v>
      </c>
      <c r="C42" s="287" t="s">
        <v>255</v>
      </c>
      <c r="D42" s="288"/>
      <c r="E42" s="288"/>
      <c r="F42" s="289"/>
      <c r="G42" s="236"/>
      <c r="H42" s="111">
        <v>0.5</v>
      </c>
      <c r="I42" s="103">
        <f>IF(ISBLANK(E13),,ROUND(E13*H42,0))</f>
        <v>0</v>
      </c>
      <c r="J42" s="103">
        <f>IF(ISBLANK(F13),,ROUND(F13*H42,0))</f>
        <v>0</v>
      </c>
      <c r="K42" s="236"/>
      <c r="L42" s="115"/>
      <c r="M42" s="105" t="str">
        <f>IF(ISBLANK(L42),"",IF(ISBLANK(E13),"",IF(AND(L42&gt;=I42,L42&gt;0),"Yes","No")))</f>
        <v/>
      </c>
      <c r="N42" s="115"/>
      <c r="O42" s="105" t="str">
        <f>IF(ISBLANK(N42),"",IF(ISBLANK(F13),"",IF(AND(N42&gt;=J42,N42&gt;0),"Yes","No")))</f>
        <v/>
      </c>
      <c r="P42" s="106"/>
      <c r="Q42" s="377" t="s">
        <v>239</v>
      </c>
      <c r="R42" s="378"/>
      <c r="S42" s="379"/>
      <c r="T42" s="238"/>
    </row>
    <row r="43" spans="1:20" ht="18" customHeight="1">
      <c r="A43" s="238"/>
      <c r="B43" s="248"/>
      <c r="C43" s="374" t="s">
        <v>256</v>
      </c>
      <c r="D43" s="375"/>
      <c r="E43" s="375"/>
      <c r="F43" s="376"/>
      <c r="G43" s="234"/>
      <c r="H43" s="107"/>
      <c r="I43" s="249"/>
      <c r="J43" s="249"/>
      <c r="K43" s="234"/>
      <c r="L43" s="107"/>
      <c r="M43" s="108"/>
      <c r="N43" s="107"/>
      <c r="O43" s="108"/>
      <c r="P43" s="101"/>
      <c r="Q43" s="109"/>
      <c r="R43" s="109"/>
      <c r="S43" s="109"/>
      <c r="T43" s="238"/>
    </row>
    <row r="44" spans="1:20" ht="113.15" customHeight="1">
      <c r="A44" s="238"/>
      <c r="B44" s="161">
        <v>13</v>
      </c>
      <c r="C44" s="278" t="s">
        <v>156</v>
      </c>
      <c r="D44" s="279"/>
      <c r="E44" s="279"/>
      <c r="F44" s="280"/>
      <c r="G44" s="234"/>
      <c r="H44" s="103">
        <v>3</v>
      </c>
      <c r="I44" s="249"/>
      <c r="J44" s="249"/>
      <c r="K44" s="234"/>
      <c r="L44" s="158"/>
      <c r="M44" s="159" t="str">
        <f>IF(ISBLANK(L44),"",IF(AND(L44&gt;=H44,L44&gt;0),"Yes","No"))</f>
        <v/>
      </c>
      <c r="N44" s="158"/>
      <c r="O44" s="159" t="str">
        <f t="shared" ref="O44" si="0">IF(ISBLANK(N44),"",IF(AND(N44&gt;=L44,N44&gt;0),"Yes","No"))</f>
        <v/>
      </c>
      <c r="P44" s="101"/>
      <c r="Q44" s="377" t="s">
        <v>257</v>
      </c>
      <c r="R44" s="378"/>
      <c r="S44" s="379"/>
      <c r="T44" s="238"/>
    </row>
    <row r="45" spans="1:20" ht="18" hidden="1" customHeight="1">
      <c r="A45" s="238"/>
      <c r="B45" s="254"/>
      <c r="C45" s="374" t="s">
        <v>158</v>
      </c>
      <c r="D45" s="375"/>
      <c r="E45" s="375"/>
      <c r="F45" s="376"/>
      <c r="G45" s="234"/>
      <c r="H45" s="107"/>
      <c r="I45" s="249"/>
      <c r="J45" s="249"/>
      <c r="K45" s="234"/>
      <c r="L45" s="107"/>
      <c r="M45" s="108"/>
      <c r="N45" s="107"/>
      <c r="O45" s="108"/>
      <c r="P45" s="101"/>
      <c r="Q45" s="109"/>
      <c r="R45" s="109"/>
      <c r="S45" s="109"/>
      <c r="T45" s="238"/>
    </row>
    <row r="46" spans="1:20" ht="55" hidden="1" customHeight="1">
      <c r="A46" s="238"/>
      <c r="B46" s="250">
        <v>14</v>
      </c>
      <c r="C46" s="287" t="s">
        <v>159</v>
      </c>
      <c r="D46" s="288"/>
      <c r="E46" s="288"/>
      <c r="F46" s="289"/>
      <c r="G46" s="236"/>
      <c r="H46" s="103" t="s">
        <v>126</v>
      </c>
      <c r="I46" s="246"/>
      <c r="J46" s="246"/>
      <c r="K46" s="246"/>
      <c r="L46" s="113"/>
      <c r="M46" s="105" t="str">
        <f>IF(ISBLANK(L46),"",IF(LOWER(LEFT(L46,1))="y","Yes","No"))</f>
        <v/>
      </c>
      <c r="N46" s="113"/>
      <c r="O46" s="105" t="str">
        <f>IF(ISBLANK(N46),"",IF(LOWER(LEFT(N46,1))="y","Yes","No"))</f>
        <v/>
      </c>
      <c r="P46" s="106"/>
      <c r="Q46" s="377" t="s">
        <v>218</v>
      </c>
      <c r="R46" s="378"/>
      <c r="S46" s="379"/>
      <c r="T46" s="238"/>
    </row>
    <row r="47" spans="1:20" ht="18" hidden="1" customHeight="1">
      <c r="A47" s="238"/>
      <c r="B47" s="248"/>
      <c r="C47" s="374" t="s">
        <v>258</v>
      </c>
      <c r="D47" s="375"/>
      <c r="E47" s="375"/>
      <c r="F47" s="376"/>
      <c r="G47" s="234"/>
      <c r="H47" s="107"/>
      <c r="I47" s="249"/>
      <c r="J47" s="249"/>
      <c r="K47" s="234"/>
      <c r="L47" s="107"/>
      <c r="M47" s="108"/>
      <c r="N47" s="107"/>
      <c r="O47" s="108"/>
      <c r="P47" s="101"/>
      <c r="Q47" s="109"/>
      <c r="R47" s="109"/>
      <c r="S47" s="109"/>
      <c r="T47" s="238"/>
    </row>
    <row r="48" spans="1:20" ht="40" hidden="1" customHeight="1">
      <c r="A48" s="238"/>
      <c r="B48" s="250">
        <v>15</v>
      </c>
      <c r="C48" s="287" t="s">
        <v>244</v>
      </c>
      <c r="D48" s="288"/>
      <c r="E48" s="288"/>
      <c r="F48" s="289"/>
      <c r="G48" s="118"/>
      <c r="H48" s="103" t="s">
        <v>126</v>
      </c>
      <c r="I48" s="246"/>
      <c r="J48" s="246"/>
      <c r="K48" s="246"/>
      <c r="L48" s="113"/>
      <c r="M48" s="105" t="str">
        <f>IF(ISBLANK(L48),"",IF(LOWER(LEFT(L48,1))="y","Yes","No"))</f>
        <v/>
      </c>
      <c r="N48" s="113"/>
      <c r="O48" s="105" t="str">
        <f>IF(ISBLANK(N48),"",IF(LOWER(LEFT(N48,1))="y","Yes","No"))</f>
        <v/>
      </c>
      <c r="P48" s="106"/>
      <c r="Q48" s="377" t="s">
        <v>218</v>
      </c>
      <c r="R48" s="378"/>
      <c r="S48" s="379"/>
      <c r="T48" s="238"/>
    </row>
    <row r="49" spans="1:20" ht="15" hidden="1" customHeight="1">
      <c r="A49" s="238"/>
      <c r="B49" s="251"/>
      <c r="C49" s="238"/>
      <c r="D49" s="238"/>
      <c r="E49" s="238"/>
      <c r="F49" s="238"/>
      <c r="G49" s="234"/>
      <c r="H49" s="119"/>
      <c r="I49" s="249"/>
      <c r="J49" s="249"/>
      <c r="K49" s="234"/>
      <c r="L49" s="107"/>
      <c r="M49" s="120"/>
      <c r="N49" s="107"/>
      <c r="O49" s="120"/>
      <c r="P49" s="101"/>
      <c r="Q49" s="121"/>
      <c r="R49" s="121"/>
      <c r="S49" s="121"/>
      <c r="T49" s="238"/>
    </row>
    <row r="50" spans="1:20" s="127" customFormat="1" ht="25" hidden="1" customHeight="1">
      <c r="A50" s="122"/>
      <c r="B50" s="388" t="s">
        <v>163</v>
      </c>
      <c r="C50" s="389"/>
      <c r="D50" s="389"/>
      <c r="E50" s="389"/>
      <c r="F50" s="123"/>
      <c r="G50" s="124"/>
      <c r="H50" s="123"/>
      <c r="I50" s="246"/>
      <c r="J50" s="246"/>
      <c r="K50" s="246"/>
      <c r="L50" s="125" t="str">
        <f>IF(AND(L30&amp;L26&amp;L28&amp;L32&amp;L34&amp;L36&amp;L38&amp;L40&amp;L42&amp;L22&amp;L24&amp;L44&amp;L46&amp;L48="",L20&lt;1),"",$M$50)</f>
        <v/>
      </c>
      <c r="M50" s="126">
        <f>COUNTIF($M$20:$M$48,"Yes")</f>
        <v>0</v>
      </c>
      <c r="N50" s="125" t="str">
        <f>IF(AND(N30&amp;N26&amp;N28&amp;N32&amp;N34&amp;N36&amp;N38&amp;N40&amp;N42&amp;N22&amp;N24&amp;N44&amp;N46&amp;N48="",N20&lt;1),"",$O$50)</f>
        <v/>
      </c>
      <c r="O50" s="126">
        <f>COUNTIF($O$20:$O$48,"Yes")</f>
        <v>0</v>
      </c>
      <c r="P50" s="101"/>
      <c r="Q50" s="238"/>
      <c r="R50" s="238"/>
      <c r="S50" s="238"/>
      <c r="T50" s="122"/>
    </row>
    <row r="51" spans="1:20" ht="10" hidden="1" customHeight="1">
      <c r="A51" s="128" t="s">
        <v>164</v>
      </c>
      <c r="B51" s="245"/>
      <c r="C51" s="238"/>
      <c r="D51" s="238"/>
      <c r="E51" s="238"/>
      <c r="F51" s="123"/>
      <c r="G51" s="238"/>
      <c r="H51" s="83"/>
      <c r="I51" s="246"/>
      <c r="J51" s="246"/>
      <c r="K51" s="238"/>
      <c r="L51" s="83"/>
      <c r="M51" s="83"/>
      <c r="N51" s="83"/>
      <c r="O51" s="83"/>
      <c r="P51" s="238"/>
      <c r="Q51" s="238"/>
      <c r="R51" s="238"/>
      <c r="S51" s="238"/>
      <c r="T51" s="238"/>
    </row>
    <row r="52" spans="1:20" ht="25" hidden="1" customHeight="1">
      <c r="A52" s="238"/>
      <c r="B52" s="388" t="s">
        <v>165</v>
      </c>
      <c r="C52" s="389"/>
      <c r="D52" s="389"/>
      <c r="E52" s="389"/>
      <c r="F52" s="123"/>
      <c r="G52" s="129"/>
      <c r="H52" s="129"/>
      <c r="I52" s="130"/>
      <c r="J52" s="130"/>
      <c r="K52" s="130"/>
      <c r="L52" s="409" t="str">
        <f>IF(OR(st_total_final&lt;&gt;"",st_total_firsteval=""),"",IF(st_total_firsteval&gt;=12,"Gold Award",IF(st_total_firsteval&gt;=9,"Silver Award",IF(st_total_firsteval&gt;=6,"Bronze Award",IF(st_total_firsteval&gt;=1,"Participation Certificate","No Award")))))</f>
        <v/>
      </c>
      <c r="M52" s="409"/>
      <c r="N52" s="409" t="str">
        <f>IF(st_total_final&lt;&gt;"",IF(st_total_final&gt;=12,"Gold Award",IF(st_total_final&gt;=9,"Silver Award",IF(st_total_final&gt;=6,"Bronze Award",IF(st_total_final&gt;=1,"Participation Certificate","No Award")))),"")</f>
        <v/>
      </c>
      <c r="O52" s="409"/>
      <c r="P52" s="131"/>
      <c r="Q52" s="238"/>
      <c r="R52" s="238"/>
      <c r="S52" s="238"/>
      <c r="T52" s="238"/>
    </row>
    <row r="53" spans="1:20" s="160" customFormat="1" ht="30" hidden="1" customHeight="1">
      <c r="A53" s="220"/>
      <c r="B53" s="412" t="s">
        <v>259</v>
      </c>
      <c r="C53" s="412"/>
      <c r="D53" s="412"/>
      <c r="E53" s="412"/>
      <c r="F53" s="412"/>
      <c r="G53" s="412"/>
      <c r="H53" s="412"/>
      <c r="I53" s="412"/>
      <c r="J53" s="412"/>
      <c r="K53" s="412"/>
      <c r="L53" s="412"/>
      <c r="M53" s="412"/>
      <c r="N53" s="412"/>
      <c r="O53" s="412"/>
      <c r="P53" s="412"/>
      <c r="Q53" s="412"/>
      <c r="R53" s="412"/>
      <c r="S53" s="412"/>
      <c r="T53" s="220"/>
    </row>
    <row r="54" spans="1:20" s="1" customFormat="1" ht="10" hidden="1" customHeight="1">
      <c r="A54" s="220"/>
      <c r="B54" s="223"/>
      <c r="C54" s="220"/>
      <c r="D54" s="220"/>
      <c r="E54" s="220"/>
      <c r="F54" s="220"/>
      <c r="G54" s="220"/>
      <c r="H54" s="52"/>
      <c r="I54" s="16"/>
      <c r="J54" s="16"/>
      <c r="K54" s="16"/>
      <c r="L54" s="220"/>
      <c r="M54" s="220"/>
      <c r="N54" s="220"/>
      <c r="O54" s="17"/>
      <c r="P54" s="17"/>
      <c r="Q54" s="220"/>
      <c r="R54" s="220"/>
      <c r="S54" s="220"/>
      <c r="T54" s="220"/>
    </row>
    <row r="55" spans="1:20" s="1" customFormat="1" ht="30" hidden="1" customHeight="1">
      <c r="A55" s="220"/>
      <c r="B55" s="295" t="s">
        <v>167</v>
      </c>
      <c r="C55" s="295"/>
      <c r="D55" s="295"/>
      <c r="E55" s="295"/>
      <c r="F55" s="295"/>
      <c r="G55" s="295"/>
      <c r="H55" s="295"/>
      <c r="I55" s="295"/>
      <c r="J55" s="295"/>
      <c r="K55" s="295"/>
      <c r="L55" s="295"/>
      <c r="M55" s="295"/>
      <c r="N55" s="295"/>
      <c r="O55" s="295"/>
      <c r="P55" s="295"/>
      <c r="Q55" s="295"/>
      <c r="R55" s="295"/>
      <c r="S55" s="295"/>
      <c r="T55" s="220"/>
    </row>
    <row r="56" spans="1:20" s="1" customFormat="1" ht="65.150000000000006" hidden="1" customHeight="1">
      <c r="A56" s="220"/>
      <c r="B56" s="223"/>
      <c r="C56" s="32" t="s">
        <v>168</v>
      </c>
      <c r="D56" s="294"/>
      <c r="E56" s="294"/>
      <c r="F56" s="294"/>
      <c r="G56" s="215"/>
      <c r="H56" s="294"/>
      <c r="I56" s="294"/>
      <c r="J56" s="294"/>
      <c r="K56" s="294"/>
      <c r="L56" s="294"/>
      <c r="M56" s="294"/>
      <c r="N56" s="220"/>
      <c r="O56" s="17"/>
      <c r="P56" s="240"/>
      <c r="Q56" s="220"/>
      <c r="R56" s="220"/>
      <c r="S56" s="220"/>
      <c r="T56" s="220"/>
    </row>
    <row r="57" spans="1:20" s="1" customFormat="1" ht="15" hidden="1" customHeight="1">
      <c r="A57" s="220"/>
      <c r="B57" s="223"/>
      <c r="C57" s="220"/>
      <c r="D57" s="293" t="s">
        <v>169</v>
      </c>
      <c r="E57" s="293"/>
      <c r="F57" s="293"/>
      <c r="G57" s="33"/>
      <c r="H57" s="293" t="s">
        <v>170</v>
      </c>
      <c r="I57" s="293"/>
      <c r="J57" s="293"/>
      <c r="K57" s="293"/>
      <c r="L57" s="293"/>
      <c r="M57" s="293"/>
      <c r="N57" s="220"/>
      <c r="O57" s="17"/>
      <c r="P57" s="17"/>
      <c r="Q57" s="220"/>
      <c r="R57" s="220"/>
      <c r="S57" s="220"/>
      <c r="T57" s="220"/>
    </row>
    <row r="58" spans="1:20" s="1" customFormat="1" ht="15" customHeight="1">
      <c r="A58" s="220"/>
      <c r="B58" s="223"/>
      <c r="C58" s="220"/>
      <c r="D58" s="220"/>
      <c r="E58" s="220"/>
      <c r="F58" s="220"/>
      <c r="G58" s="220"/>
      <c r="H58" s="164"/>
      <c r="I58" s="165"/>
      <c r="J58" s="165"/>
      <c r="K58" s="165"/>
      <c r="L58" s="220"/>
      <c r="M58" s="220"/>
      <c r="N58" s="220"/>
      <c r="O58" s="166"/>
      <c r="P58" s="166"/>
      <c r="Q58" s="220"/>
      <c r="R58" s="220"/>
      <c r="S58" s="241" t="s">
        <v>260</v>
      </c>
      <c r="T58" s="220"/>
    </row>
    <row r="59" spans="1:20" s="1" customFormat="1" ht="15" customHeight="1">
      <c r="A59" s="220"/>
      <c r="B59" s="223"/>
      <c r="C59" s="220"/>
      <c r="D59" s="220"/>
      <c r="E59" s="220"/>
      <c r="F59" s="220"/>
      <c r="G59" s="220"/>
      <c r="H59" s="3"/>
      <c r="I59" s="224"/>
      <c r="J59" s="224"/>
      <c r="K59" s="220"/>
      <c r="L59" s="220"/>
      <c r="M59" s="220"/>
      <c r="N59" s="220"/>
      <c r="O59" s="220"/>
      <c r="P59" s="220"/>
      <c r="Q59" s="220"/>
      <c r="R59" s="220"/>
      <c r="S59" s="220"/>
      <c r="T59" s="220"/>
    </row>
    <row r="60" spans="1:20" s="1" customFormat="1">
      <c r="A60" s="225"/>
      <c r="B60" s="242"/>
      <c r="C60" s="225"/>
      <c r="D60" s="225"/>
      <c r="E60" s="225"/>
      <c r="F60" s="225"/>
      <c r="G60" s="225"/>
      <c r="H60" s="53"/>
      <c r="I60" s="243"/>
      <c r="J60" s="243"/>
      <c r="K60" s="225"/>
      <c r="L60" s="225"/>
      <c r="M60" s="225"/>
      <c r="N60" s="225"/>
      <c r="O60" s="225"/>
      <c r="P60" s="225"/>
      <c r="Q60" s="225"/>
      <c r="R60" s="225"/>
      <c r="S60" s="225"/>
      <c r="T60" s="225"/>
    </row>
  </sheetData>
  <mergeCells count="84">
    <mergeCell ref="D56:F56"/>
    <mergeCell ref="H56:M56"/>
    <mergeCell ref="D57:F57"/>
    <mergeCell ref="H57:M57"/>
    <mergeCell ref="Q6:S8"/>
    <mergeCell ref="H12:L12"/>
    <mergeCell ref="M12:O12"/>
    <mergeCell ref="H11:L11"/>
    <mergeCell ref="M11:O11"/>
    <mergeCell ref="H13:L13"/>
    <mergeCell ref="M13:O13"/>
    <mergeCell ref="B15:F17"/>
    <mergeCell ref="H15:H17"/>
    <mergeCell ref="I15:I17"/>
    <mergeCell ref="J15:J17"/>
    <mergeCell ref="L15:M15"/>
    <mergeCell ref="B6:C6"/>
    <mergeCell ref="D6:F6"/>
    <mergeCell ref="H6:L6"/>
    <mergeCell ref="M6:O6"/>
    <mergeCell ref="D8:F8"/>
    <mergeCell ref="H8:L8"/>
    <mergeCell ref="M8:O8"/>
    <mergeCell ref="B7:C7"/>
    <mergeCell ref="D7:F7"/>
    <mergeCell ref="H7:L7"/>
    <mergeCell ref="M7:O7"/>
    <mergeCell ref="B8:C8"/>
    <mergeCell ref="N15:O15"/>
    <mergeCell ref="Q15:S17"/>
    <mergeCell ref="L16:L17"/>
    <mergeCell ref="N16:N17"/>
    <mergeCell ref="C19:F19"/>
    <mergeCell ref="C20:F20"/>
    <mergeCell ref="Q20:S20"/>
    <mergeCell ref="C25:F25"/>
    <mergeCell ref="C26:F26"/>
    <mergeCell ref="Q26:S26"/>
    <mergeCell ref="C21:F21"/>
    <mergeCell ref="C22:F22"/>
    <mergeCell ref="Q22:S22"/>
    <mergeCell ref="C23:F23"/>
    <mergeCell ref="C24:F24"/>
    <mergeCell ref="I24:J24"/>
    <mergeCell ref="Q24:S24"/>
    <mergeCell ref="C27:F27"/>
    <mergeCell ref="C28:F28"/>
    <mergeCell ref="Q28:S28"/>
    <mergeCell ref="C31:F31"/>
    <mergeCell ref="C32:F32"/>
    <mergeCell ref="Q32:S32"/>
    <mergeCell ref="C29:F29"/>
    <mergeCell ref="C30:F30"/>
    <mergeCell ref="Q30:S30"/>
    <mergeCell ref="C33:F33"/>
    <mergeCell ref="C34:F34"/>
    <mergeCell ref="Q34:S34"/>
    <mergeCell ref="C35:F35"/>
    <mergeCell ref="C36:F36"/>
    <mergeCell ref="Q36:S36"/>
    <mergeCell ref="C37:F37"/>
    <mergeCell ref="C38:F38"/>
    <mergeCell ref="Q38:S38"/>
    <mergeCell ref="C39:F39"/>
    <mergeCell ref="C40:F40"/>
    <mergeCell ref="Q40:S40"/>
    <mergeCell ref="Q44:S44"/>
    <mergeCell ref="C45:F45"/>
    <mergeCell ref="C46:F46"/>
    <mergeCell ref="Q46:S46"/>
    <mergeCell ref="C41:F41"/>
    <mergeCell ref="C42:F42"/>
    <mergeCell ref="Q42:S42"/>
    <mergeCell ref="C43:F43"/>
    <mergeCell ref="C44:F44"/>
    <mergeCell ref="C47:F47"/>
    <mergeCell ref="C48:F48"/>
    <mergeCell ref="B53:S53"/>
    <mergeCell ref="B55:S55"/>
    <mergeCell ref="Q48:S48"/>
    <mergeCell ref="B50:E50"/>
    <mergeCell ref="B52:E52"/>
    <mergeCell ref="L52:M52"/>
    <mergeCell ref="N52:O52"/>
  </mergeCells>
  <conditionalFormatting sqref="L50 N50">
    <cfRule type="cellIs" dxfId="51" priority="47" stopIfTrue="1" operator="greaterThanOrEqual">
      <formula>9</formula>
    </cfRule>
    <cfRule type="cellIs" dxfId="50" priority="45" stopIfTrue="1" operator="equal">
      <formula>""</formula>
    </cfRule>
    <cfRule type="cellIs" dxfId="49" priority="46" stopIfTrue="1" operator="greaterThanOrEqual">
      <formula>12</formula>
    </cfRule>
    <cfRule type="cellIs" dxfId="48" priority="48" stopIfTrue="1" operator="greaterThanOrEqual">
      <formula>6</formula>
    </cfRule>
  </conditionalFormatting>
  <conditionalFormatting sqref="L52 N52">
    <cfRule type="cellIs" dxfId="47" priority="52" stopIfTrue="1" operator="equal">
      <formula>"Gold Award"</formula>
    </cfRule>
    <cfRule type="cellIs" dxfId="46" priority="51" stopIfTrue="1" operator="equal">
      <formula>"Silver Award"</formula>
    </cfRule>
    <cfRule type="cellIs" dxfId="45" priority="50" stopIfTrue="1" operator="equal">
      <formula>"Bronze Award"</formula>
    </cfRule>
    <cfRule type="containsText" dxfId="44" priority="49" stopIfTrue="1" operator="containsText" text="Participation Certificate">
      <formula>NOT(ISERROR(SEARCH("Participation Certificate",L52)))</formula>
    </cfRule>
  </conditionalFormatting>
  <conditionalFormatting sqref="M19:M22 O19:O22 M30 O30">
    <cfRule type="cellIs" dxfId="43" priority="44" stopIfTrue="1" operator="equal">
      <formula>"No"</formula>
    </cfRule>
  </conditionalFormatting>
  <conditionalFormatting sqref="M20">
    <cfRule type="cellIs" dxfId="42" priority="13" stopIfTrue="1" operator="equal">
      <formula>"Yes"</formula>
    </cfRule>
    <cfRule type="cellIs" dxfId="41" priority="14" stopIfTrue="1" operator="equal">
      <formula>"No"</formula>
    </cfRule>
  </conditionalFormatting>
  <conditionalFormatting sqref="M22">
    <cfRule type="cellIs" dxfId="40" priority="9" stopIfTrue="1" operator="equal">
      <formula>"Yes"</formula>
    </cfRule>
    <cfRule type="cellIs" dxfId="39" priority="10" stopIfTrue="1" operator="equal">
      <formula>"No"</formula>
    </cfRule>
  </conditionalFormatting>
  <conditionalFormatting sqref="M24 O24">
    <cfRule type="cellIs" dxfId="38" priority="2" stopIfTrue="1" operator="equal">
      <formula>"No"</formula>
    </cfRule>
    <cfRule type="cellIs" dxfId="37" priority="1" stopIfTrue="1" operator="equal">
      <formula>"Yes"</formula>
    </cfRule>
  </conditionalFormatting>
  <conditionalFormatting sqref="M26 O26">
    <cfRule type="cellIs" dxfId="36" priority="42" stopIfTrue="1" operator="equal">
      <formula>"No"</formula>
    </cfRule>
    <cfRule type="cellIs" dxfId="35" priority="41" stopIfTrue="1" operator="equal">
      <formula>"Yes"</formula>
    </cfRule>
  </conditionalFormatting>
  <conditionalFormatting sqref="M28:M30">
    <cfRule type="cellIs" dxfId="34" priority="40" stopIfTrue="1" operator="equal">
      <formula>"No"</formula>
    </cfRule>
    <cfRule type="cellIs" dxfId="33" priority="39" stopIfTrue="1" operator="equal">
      <formula>"Yes"</formula>
    </cfRule>
  </conditionalFormatting>
  <conditionalFormatting sqref="M30 O30 M19:M22 O19:O22">
    <cfRule type="cellIs" dxfId="32" priority="43" stopIfTrue="1" operator="equal">
      <formula>"Yes"</formula>
    </cfRule>
  </conditionalFormatting>
  <conditionalFormatting sqref="M32 O32">
    <cfRule type="cellIs" dxfId="31" priority="33" stopIfTrue="1" operator="equal">
      <formula>"Yes"</formula>
    </cfRule>
    <cfRule type="cellIs" dxfId="30" priority="34" stopIfTrue="1" operator="equal">
      <formula>"No"</formula>
    </cfRule>
  </conditionalFormatting>
  <conditionalFormatting sqref="M34 O34">
    <cfRule type="cellIs" dxfId="29" priority="32" stopIfTrue="1" operator="equal">
      <formula>"No"</formula>
    </cfRule>
    <cfRule type="cellIs" dxfId="28" priority="31" stopIfTrue="1" operator="equal">
      <formula>"Yes"</formula>
    </cfRule>
  </conditionalFormatting>
  <conditionalFormatting sqref="M36">
    <cfRule type="cellIs" dxfId="27" priority="26" stopIfTrue="1" operator="equal">
      <formula>"No"</formula>
    </cfRule>
    <cfRule type="cellIs" dxfId="26" priority="25" stopIfTrue="1" operator="equal">
      <formula>"Yes"</formula>
    </cfRule>
  </conditionalFormatting>
  <conditionalFormatting sqref="M38">
    <cfRule type="cellIs" dxfId="25" priority="21" stopIfTrue="1" operator="equal">
      <formula>"Yes"</formula>
    </cfRule>
    <cfRule type="cellIs" dxfId="24" priority="22" stopIfTrue="1" operator="equal">
      <formula>"No"</formula>
    </cfRule>
  </conditionalFormatting>
  <conditionalFormatting sqref="M40">
    <cfRule type="cellIs" dxfId="23" priority="17" stopIfTrue="1" operator="equal">
      <formula>"Yes"</formula>
    </cfRule>
    <cfRule type="cellIs" dxfId="22" priority="18" stopIfTrue="1" operator="equal">
      <formula>"No"</formula>
    </cfRule>
  </conditionalFormatting>
  <conditionalFormatting sqref="M42 O42">
    <cfRule type="cellIs" dxfId="21" priority="29" stopIfTrue="1" operator="equal">
      <formula>"Yes"</formula>
    </cfRule>
    <cfRule type="cellIs" dxfId="20" priority="30" stopIfTrue="1" operator="equal">
      <formula>"No"</formula>
    </cfRule>
  </conditionalFormatting>
  <conditionalFormatting sqref="M44">
    <cfRule type="cellIs" dxfId="19" priority="5" stopIfTrue="1" operator="equal">
      <formula>"Yes"</formula>
    </cfRule>
    <cfRule type="cellIs" dxfId="18" priority="6" stopIfTrue="1" operator="equal">
      <formula>"No"</formula>
    </cfRule>
  </conditionalFormatting>
  <conditionalFormatting sqref="M46 O46">
    <cfRule type="cellIs" dxfId="17" priority="37" stopIfTrue="1" operator="equal">
      <formula>"Yes"</formula>
    </cfRule>
    <cfRule type="cellIs" dxfId="16" priority="38" stopIfTrue="1" operator="equal">
      <formula>"No"</formula>
    </cfRule>
  </conditionalFormatting>
  <conditionalFormatting sqref="M48 O48">
    <cfRule type="cellIs" dxfId="15" priority="36" stopIfTrue="1" operator="equal">
      <formula>"No"</formula>
    </cfRule>
    <cfRule type="cellIs" dxfId="14" priority="35" stopIfTrue="1" operator="equal">
      <formula>"Yes"</formula>
    </cfRule>
  </conditionalFormatting>
  <conditionalFormatting sqref="O20">
    <cfRule type="cellIs" dxfId="13" priority="11" stopIfTrue="1" operator="equal">
      <formula>"Yes"</formula>
    </cfRule>
    <cfRule type="cellIs" dxfId="12" priority="12" stopIfTrue="1" operator="equal">
      <formula>"No"</formula>
    </cfRule>
  </conditionalFormatting>
  <conditionalFormatting sqref="O22">
    <cfRule type="cellIs" dxfId="11" priority="8" stopIfTrue="1" operator="equal">
      <formula>"No"</formula>
    </cfRule>
    <cfRule type="cellIs" dxfId="10" priority="7" stopIfTrue="1" operator="equal">
      <formula>"Yes"</formula>
    </cfRule>
  </conditionalFormatting>
  <conditionalFormatting sqref="O28:O30">
    <cfRule type="cellIs" dxfId="9" priority="28" stopIfTrue="1" operator="equal">
      <formula>"No"</formula>
    </cfRule>
    <cfRule type="cellIs" dxfId="8" priority="27" stopIfTrue="1" operator="equal">
      <formula>"Yes"</formula>
    </cfRule>
  </conditionalFormatting>
  <conditionalFormatting sqref="O36">
    <cfRule type="cellIs" dxfId="7" priority="24" stopIfTrue="1" operator="equal">
      <formula>"No"</formula>
    </cfRule>
    <cfRule type="cellIs" dxfId="6" priority="23" stopIfTrue="1" operator="equal">
      <formula>"Yes"</formula>
    </cfRule>
  </conditionalFormatting>
  <conditionalFormatting sqref="O38">
    <cfRule type="cellIs" dxfId="5" priority="20" stopIfTrue="1" operator="equal">
      <formula>"No"</formula>
    </cfRule>
    <cfRule type="cellIs" dxfId="4" priority="19" stopIfTrue="1" operator="equal">
      <formula>"Yes"</formula>
    </cfRule>
  </conditionalFormatting>
  <conditionalFormatting sqref="O40">
    <cfRule type="cellIs" dxfId="3" priority="15" stopIfTrue="1" operator="equal">
      <formula>"Yes"</formula>
    </cfRule>
    <cfRule type="cellIs" dxfId="2" priority="16" stopIfTrue="1" operator="equal">
      <formula>"No"</formula>
    </cfRule>
  </conditionalFormatting>
  <conditionalFormatting sqref="O44">
    <cfRule type="cellIs" dxfId="1" priority="4" stopIfTrue="1" operator="equal">
      <formula>"No"</formula>
    </cfRule>
    <cfRule type="cellIs" dxfId="0" priority="3" stopIfTrue="1" operator="equal">
      <formula>"Yes"</formula>
    </cfRule>
  </conditionalFormatting>
  <dataValidations count="11">
    <dataValidation type="whole" allowBlank="1" showInputMessage="1" showErrorMessage="1" errorTitle="Error" error="Please use a whole number." sqref="L22 L36 L38 L40 L20 L44 L28:L30 N22 N36 N38 N40 N20 N44 N28:N30" xr:uid="{DC8809CC-9362-44AC-BEBD-B246A01FECE1}">
      <formula1>0</formula1>
      <formula2>99</formula2>
    </dataValidation>
    <dataValidation type="whole" operator="greaterThanOrEqual" allowBlank="1" showInputMessage="1" showErrorMessage="1" errorTitle="Error" error="Please enter a value &gt;= 0" sqref="E13:F13 O13" xr:uid="{1E0EF0B4-8510-4FDD-A3E4-91C41C234385}">
      <formula1>0</formula1>
    </dataValidation>
    <dataValidation type="decimal" allowBlank="1" showInputMessage="1" showErrorMessage="1" sqref="H32 H24 H34" xr:uid="{E1C830AB-6932-44E3-AFC6-7C2BC86CA116}">
      <formula1>0</formula1>
      <formula2>1</formula2>
    </dataValidation>
    <dataValidation allowBlank="1" showInputMessage="1" showErrorMessage="1" errorTitle="Error" error="Please use a whole number." sqref="L50 N50" xr:uid="{0DAE2D9F-4E5D-4C4C-A912-66A4E8022AA3}"/>
    <dataValidation type="list" errorStyle="warning" allowBlank="1" showInputMessage="1" showErrorMessage="1" errorTitle="Error" error="Please use Yes or No as an input" sqref="L46 L48 N46 N48 N30 L19:L23 L30 N19:N23" xr:uid="{454BFDCF-A204-492A-A4D6-BE97E3D6AB4D}">
      <formula1>"Yes,No"</formula1>
    </dataValidation>
    <dataValidation type="whole" allowBlank="1" showInputMessage="1" showErrorMessage="1" errorTitle="Please use whole number" error="Please enter the number of scouts that achived this requirement." sqref="L32 N32" xr:uid="{F8F4439A-CAB8-49F4-909B-3F9BEC9E3171}">
      <formula1>0</formula1>
      <formula2>E13</formula2>
    </dataValidation>
    <dataValidation type="whole" allowBlank="1" showInputMessage="1" showErrorMessage="1" errorTitle="Please use a whold number" error="Please enter the number of scouts that achived this requirement." sqref="L34 N34" xr:uid="{CB083D33-B463-4D87-B6D7-D6CE38428241}">
      <formula1>0</formula1>
      <formula2>E13</formula2>
    </dataValidation>
    <dataValidation type="whole" allowBlank="1" showInputMessage="1" showErrorMessage="1" errorTitle="Please use a whole number" error="Please enter the number of scouts that achieved this requirement." sqref="L42 N42" xr:uid="{9CDBCDF1-5F78-4A81-900C-9FE7F57727D8}">
      <formula1>0</formula1>
      <formula2>E13</formula2>
    </dataValidation>
    <dataValidation type="decimal" allowBlank="1" showInputMessage="1" showErrorMessage="1" errorTitle="Please use a %" error="Please use a % from 0% to 100%" sqref="N24" xr:uid="{93A920D2-3594-47AD-B9C1-C0055F69F652}">
      <formula1>0</formula1>
      <formula2>1</formula2>
    </dataValidation>
    <dataValidation type="whole" allowBlank="1" showInputMessage="1" showErrorMessage="1" errorTitle="Please use a whole number" error="Please enter the number of patrols that achieved this requirement." sqref="L26 N26" xr:uid="{BDC4A820-B243-4B0A-9919-9EF1B00620EA}">
      <formula1>0</formula1>
      <formula2>E11</formula2>
    </dataValidation>
    <dataValidation type="decimal" allowBlank="1" showInputMessage="1" showErrorMessage="1" errorTitle="Please use %" error="Please use a % from 0% to 100%" sqref="L24" xr:uid="{9A54D583-4BD7-4930-A373-43D6798E50DB}">
      <formula1>0</formula1>
      <formula2>1</formula2>
    </dataValidation>
  </dataValidations>
  <printOptions horizontalCentered="1"/>
  <pageMargins left="0" right="0" top="0.19685039370078741" bottom="0" header="0.31496062992125984" footer="0.31496062992125984"/>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24</vt:i4>
      </vt:variant>
    </vt:vector>
  </HeadingPairs>
  <TitlesOfParts>
    <vt:vector size="31" baseType="lpstr">
      <vt:lpstr>Star Troop Award Cover</vt:lpstr>
      <vt:lpstr>Star Troop Award Guidelines</vt:lpstr>
      <vt:lpstr>Star Troop Assessment Sheet</vt:lpstr>
      <vt:lpstr>Example - Completed Sheet</vt:lpstr>
      <vt:lpstr>Retention Calculation</vt:lpstr>
      <vt:lpstr>Changes 2022_2023</vt:lpstr>
      <vt:lpstr>Changes 2023_2024</vt:lpstr>
      <vt:lpstr>'Changes 2022_2023'!Print_Area</vt:lpstr>
      <vt:lpstr>'Changes 2023_2024'!Print_Area</vt:lpstr>
      <vt:lpstr>'Example - Completed Sheet'!Print_Area</vt:lpstr>
      <vt:lpstr>'Retention Calculation'!Print_Area</vt:lpstr>
      <vt:lpstr>'Star Troop Assessment Sheet'!Print_Area</vt:lpstr>
      <vt:lpstr>'Star Troop Award Cover'!Print_Area</vt:lpstr>
      <vt:lpstr>'Star Troop Award Guidelines'!Print_Area</vt:lpstr>
      <vt:lpstr>'Star Troop Award Guidelines'!Print_Titles</vt:lpstr>
      <vt:lpstr>st_award_final</vt:lpstr>
      <vt:lpstr>st_award_firsteval</vt:lpstr>
      <vt:lpstr>st_district</vt:lpstr>
      <vt:lpstr>st_evalperiod</vt:lpstr>
      <vt:lpstr>st_firstdate</vt:lpstr>
      <vt:lpstr>st_gold_mandatory_final</vt:lpstr>
      <vt:lpstr>st_gold_mandatory_firsteval</vt:lpstr>
      <vt:lpstr>st_numgirls</vt:lpstr>
      <vt:lpstr>st_numpatrols</vt:lpstr>
      <vt:lpstr>st_numscouters</vt:lpstr>
      <vt:lpstr>st_numtotal</vt:lpstr>
      <vt:lpstr>st_region</vt:lpstr>
      <vt:lpstr>st_requirement_one</vt:lpstr>
      <vt:lpstr>st_total_final</vt:lpstr>
      <vt:lpstr>st_total_firsteval</vt:lpstr>
      <vt:lpstr>st_troopname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Theo Rijs (Chair: National Scout Programme)</dc:creator>
  <cp:keywords/>
  <dc:description/>
  <cp:lastModifiedBy>Theo Rijs Chair National Scout Programme</cp:lastModifiedBy>
  <cp:revision/>
  <cp:lastPrinted>2026-06-17T08:48:56Z</cp:lastPrinted>
  <dcterms:created xsi:type="dcterms:W3CDTF">2017-12-31T00:35:51Z</dcterms:created>
  <dcterms:modified xsi:type="dcterms:W3CDTF">2026-06-17T08:51:25Z</dcterms:modified>
  <cp:category/>
  <cp:contentStatus/>
</cp:coreProperties>
</file>