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coutssouthafrica-my.sharepoint.com/personal/rochelle_booyens_scouts_org_za/Documents/National Chair/Star Awards/Den Star/"/>
    </mc:Choice>
  </mc:AlternateContent>
  <xr:revisionPtr revIDLastSave="0" documentId="8_{A10F5FFD-702D-42C2-AFFF-CB6B78E5D2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r Den 2026" sheetId="1" r:id="rId1"/>
    <sheet name="Sheet2" sheetId="2" state="hidden" r:id="rId2"/>
    <sheet name="Sheet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4" i="1" l="1"/>
  <c r="AG68" i="1"/>
  <c r="AE68" i="1"/>
  <c r="M156" i="1"/>
  <c r="N156" i="1" s="1"/>
  <c r="M155" i="1"/>
  <c r="N155" i="1" s="1"/>
  <c r="M154" i="1"/>
  <c r="N154" i="1" s="1"/>
  <c r="L133" i="1"/>
  <c r="L132" i="1"/>
  <c r="L131" i="1"/>
  <c r="L130" i="1"/>
  <c r="L129" i="1"/>
  <c r="M124" i="1"/>
  <c r="L124" i="1" s="1"/>
  <c r="M123" i="1"/>
  <c r="L123" i="1" s="1"/>
  <c r="M122" i="1"/>
  <c r="L122" i="1" s="1"/>
  <c r="M121" i="1"/>
  <c r="L121" i="1" s="1"/>
  <c r="L114" i="1"/>
  <c r="L113" i="1"/>
  <c r="L112" i="1"/>
  <c r="L111" i="1"/>
  <c r="Y102" i="1"/>
  <c r="L50" i="1" s="1"/>
  <c r="Y101" i="1"/>
  <c r="L48" i="1" s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AG99" i="1"/>
  <c r="AE99" i="1"/>
  <c r="AD99" i="1"/>
  <c r="AG98" i="1"/>
  <c r="AE98" i="1"/>
  <c r="AD98" i="1"/>
  <c r="AG97" i="1"/>
  <c r="AE97" i="1"/>
  <c r="AD97" i="1"/>
  <c r="AG96" i="1"/>
  <c r="AE96" i="1"/>
  <c r="AD96" i="1"/>
  <c r="AG95" i="1"/>
  <c r="AE95" i="1"/>
  <c r="AD95" i="1"/>
  <c r="AG94" i="1"/>
  <c r="AE94" i="1"/>
  <c r="AD94" i="1"/>
  <c r="AG93" i="1"/>
  <c r="AE93" i="1"/>
  <c r="AD93" i="1"/>
  <c r="AG92" i="1"/>
  <c r="AE92" i="1"/>
  <c r="AD92" i="1"/>
  <c r="AG91" i="1"/>
  <c r="AE91" i="1"/>
  <c r="AD91" i="1"/>
  <c r="AG90" i="1"/>
  <c r="AE90" i="1"/>
  <c r="AD90" i="1"/>
  <c r="AG89" i="1"/>
  <c r="AE89" i="1"/>
  <c r="AD89" i="1"/>
  <c r="AG88" i="1"/>
  <c r="AE88" i="1"/>
  <c r="AD88" i="1"/>
  <c r="AG87" i="1"/>
  <c r="AE87" i="1"/>
  <c r="AD87" i="1"/>
  <c r="AG86" i="1"/>
  <c r="AE86" i="1"/>
  <c r="AD86" i="1"/>
  <c r="AG85" i="1"/>
  <c r="AE85" i="1"/>
  <c r="AD85" i="1"/>
  <c r="AG84" i="1"/>
  <c r="AE84" i="1"/>
  <c r="AD84" i="1"/>
  <c r="AG83" i="1"/>
  <c r="AE83" i="1"/>
  <c r="AD83" i="1"/>
  <c r="AG82" i="1"/>
  <c r="AE82" i="1"/>
  <c r="AD82" i="1"/>
  <c r="AG81" i="1"/>
  <c r="AE81" i="1"/>
  <c r="AD81" i="1"/>
  <c r="AG80" i="1"/>
  <c r="AE80" i="1"/>
  <c r="AD80" i="1"/>
  <c r="AG79" i="1"/>
  <c r="AE79" i="1"/>
  <c r="AD79" i="1"/>
  <c r="AG78" i="1"/>
  <c r="AE78" i="1"/>
  <c r="AD78" i="1"/>
  <c r="AG77" i="1"/>
  <c r="AE77" i="1"/>
  <c r="AD77" i="1"/>
  <c r="AG76" i="1"/>
  <c r="AE76" i="1"/>
  <c r="AD76" i="1"/>
  <c r="AG75" i="1"/>
  <c r="AE75" i="1"/>
  <c r="AD75" i="1"/>
  <c r="AG74" i="1"/>
  <c r="AE74" i="1"/>
  <c r="AD74" i="1"/>
  <c r="AG73" i="1"/>
  <c r="AE73" i="1"/>
  <c r="AD73" i="1"/>
  <c r="AG72" i="1"/>
  <c r="AE72" i="1"/>
  <c r="AD72" i="1"/>
  <c r="AG71" i="1"/>
  <c r="AE71" i="1"/>
  <c r="AD71" i="1"/>
  <c r="AG70" i="1"/>
  <c r="AE70" i="1"/>
  <c r="AD70" i="1"/>
  <c r="AG69" i="1"/>
  <c r="AE69" i="1"/>
  <c r="AD69" i="1"/>
  <c r="AD68" i="1"/>
  <c r="G57" i="1"/>
  <c r="D57" i="1"/>
  <c r="J38" i="1"/>
  <c r="K38" i="1" s="1"/>
  <c r="H38" i="1"/>
  <c r="I38" i="1" s="1"/>
  <c r="G38" i="1"/>
  <c r="F38" i="1"/>
  <c r="E38" i="1"/>
  <c r="D38" i="1"/>
  <c r="J37" i="1"/>
  <c r="K37" i="1" s="1"/>
  <c r="H37" i="1"/>
  <c r="I37" i="1" s="1"/>
  <c r="J36" i="1"/>
  <c r="K36" i="1" s="1"/>
  <c r="H36" i="1"/>
  <c r="I36" i="1" s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L18" i="1"/>
  <c r="Y103" i="1" l="1"/>
  <c r="AH92" i="1"/>
  <c r="U35" i="1"/>
  <c r="AH98" i="1"/>
  <c r="AH81" i="1"/>
  <c r="AH89" i="1"/>
  <c r="AH68" i="1"/>
  <c r="AH95" i="1"/>
  <c r="AH77" i="1"/>
  <c r="AH85" i="1"/>
  <c r="Y57" i="1"/>
  <c r="AH80" i="1"/>
  <c r="AH96" i="1"/>
  <c r="AH99" i="1"/>
  <c r="AH78" i="1"/>
  <c r="AH86" i="1"/>
  <c r="AH97" i="1"/>
  <c r="AH84" i="1"/>
  <c r="AH71" i="1"/>
  <c r="AH79" i="1"/>
  <c r="AH87" i="1"/>
  <c r="AH82" i="1"/>
  <c r="AH90" i="1"/>
  <c r="U36" i="1"/>
  <c r="AH93" i="1"/>
  <c r="AH88" i="1"/>
  <c r="AH75" i="1"/>
  <c r="AH83" i="1"/>
  <c r="AH91" i="1"/>
  <c r="AH94" i="1"/>
  <c r="L135" i="1"/>
  <c r="L125" i="1"/>
  <c r="M153" i="1" s="1"/>
  <c r="L117" i="1"/>
  <c r="L49" i="1"/>
  <c r="W49" i="1" s="1"/>
  <c r="Y49" i="1" s="1"/>
  <c r="AH76" i="1"/>
  <c r="AH74" i="1"/>
  <c r="AH73" i="1"/>
  <c r="AH72" i="1"/>
  <c r="AH70" i="1"/>
  <c r="AH69" i="1"/>
  <c r="L43" i="1"/>
  <c r="W50" i="1"/>
  <c r="Y50" i="1" s="1"/>
  <c r="L37" i="1"/>
  <c r="L36" i="1"/>
  <c r="M152" i="1" l="1"/>
  <c r="N152" i="1" s="1"/>
  <c r="N153" i="1"/>
  <c r="M38" i="1"/>
  <c r="S37" i="1" s="1"/>
  <c r="U37" i="1" s="1"/>
  <c r="L137" i="1"/>
  <c r="M137" i="1" s="1"/>
  <c r="L44" i="1"/>
  <c r="W44" i="1" s="1"/>
  <c r="Y44" i="1" s="1"/>
  <c r="O156" i="1" l="1"/>
  <c r="Y59" i="1"/>
  <c r="V139" i="1" s="1"/>
  <c r="T139" i="1" s="1"/>
  <c r="M160" i="1" l="1"/>
  <c r="M162" i="1"/>
  <c r="O158" i="1"/>
  <c r="M150" i="1"/>
  <c r="N150" i="1" s="1"/>
  <c r="N149" i="1" s="1"/>
  <c r="M149" i="1" s="1"/>
  <c r="N158" i="1" l="1"/>
  <c r="M158" i="1" s="1"/>
</calcChain>
</file>

<file path=xl/sharedStrings.xml><?xml version="1.0" encoding="utf-8"?>
<sst xmlns="http://schemas.openxmlformats.org/spreadsheetml/2006/main" count="161" uniqueCount="139">
  <si>
    <t>Star Den Assessment 2026</t>
  </si>
  <si>
    <t>DEN DETAILS</t>
  </si>
  <si>
    <t>Full name of Den:</t>
  </si>
  <si>
    <t>Please fill this in exactly as it is to be recorded on the final certificate</t>
  </si>
  <si>
    <t>Region:</t>
  </si>
  <si>
    <t>District:</t>
  </si>
  <si>
    <t>Den Scouter:</t>
  </si>
  <si>
    <r>
      <t xml:space="preserve">When did your Den Start? </t>
    </r>
    <r>
      <rPr>
        <b/>
        <sz val="12"/>
        <color indexed="12"/>
        <rFont val="Verdana"/>
        <family val="2"/>
      </rPr>
      <t>MM/YYYY</t>
    </r>
  </si>
  <si>
    <t>ADMINISTRATION</t>
  </si>
  <si>
    <t>Please mark with "x"</t>
  </si>
  <si>
    <t>YES</t>
  </si>
  <si>
    <t>NO</t>
  </si>
  <si>
    <r>
      <rPr>
        <sz val="13"/>
        <color indexed="8"/>
        <rFont val="Verdana"/>
        <family val="2"/>
      </rPr>
      <t xml:space="preserve">Does your Den use Scouts.Digital? </t>
    </r>
    <r>
      <rPr>
        <b/>
        <sz val="13"/>
        <color indexed="11"/>
        <rFont val="Verdana"/>
        <family val="2"/>
      </rPr>
      <t>(Scoring points is 5 for YES)</t>
    </r>
  </si>
  <si>
    <r>
      <rPr>
        <sz val="13"/>
        <color rgb="FF000000"/>
        <rFont val="Verdana"/>
      </rPr>
      <t xml:space="preserve">Are all your adult leaders registered on Scouts Digital?    </t>
    </r>
    <r>
      <rPr>
        <b/>
        <sz val="13"/>
        <color rgb="FFFF0000"/>
        <rFont val="Verdana"/>
      </rPr>
      <t>(No points, prerequisite for Gold Star)</t>
    </r>
  </si>
  <si>
    <t>TOTAL</t>
  </si>
  <si>
    <t>Number of Meerkats</t>
  </si>
  <si>
    <t>No. of Meerkats that continued from 2025:</t>
  </si>
  <si>
    <t>No. of Meerkats Burrowed up in 2026:</t>
  </si>
  <si>
    <t>No. of new Meerkats invested in 2026:</t>
  </si>
  <si>
    <t>Still involved in the Den as at Dec 2026:</t>
  </si>
  <si>
    <t>ATTENDANCE</t>
  </si>
  <si>
    <t>Scoring Scale: 40% or more (1 point), 50% or more (2 points), 60% or more (3 points), 70% or more (4 points), 80% or more (5 points)</t>
  </si>
  <si>
    <t>Date</t>
  </si>
  <si>
    <t>Invested</t>
  </si>
  <si>
    <t>Present</t>
  </si>
  <si>
    <t>Average No of Invested Meerkats:</t>
  </si>
  <si>
    <t>Average No. of Meerkats Present:</t>
  </si>
  <si>
    <t>CHALLENGE, INTEREST AND ADVANCEMENT BADGES</t>
  </si>
  <si>
    <t>ADVANCEMENTS</t>
  </si>
  <si>
    <t>Scoring Scale: 25% or more (1 points), 40% or more (2 points), 55% or more (3 points), 70% or more (4 points), 75% or more (5 points)</t>
  </si>
  <si>
    <t>Total No. of Meerkats during 12 month period:</t>
  </si>
  <si>
    <t>No. of Meerkats that have achieved at least 2 Advancement Badges</t>
  </si>
  <si>
    <t>SUBTOTAL</t>
  </si>
  <si>
    <t>Each Meerkat should complete 2 Advancement Badges per year (including Membership Badge, Bronze Star, Silver Star, Gold Star, Burrowing Up)</t>
  </si>
  <si>
    <t>CHALLENGE AND INTEREST BADGES</t>
  </si>
  <si>
    <t>Scoring Scale: 15% or more (1 points), 30% or more (2 points), 50% or more (3 points), 65% or more (4 points), 75% or more (5 points)</t>
  </si>
  <si>
    <r>
      <rPr>
        <sz val="13"/>
        <color rgb="FF000000"/>
        <rFont val="Verdana"/>
      </rPr>
      <t xml:space="preserve">No of Meerkats who have gained </t>
    </r>
    <r>
      <rPr>
        <b/>
        <sz val="13"/>
        <color rgb="FF000000"/>
        <rFont val="Verdana"/>
      </rPr>
      <t>4 C</t>
    </r>
    <r>
      <rPr>
        <sz val="13"/>
        <color rgb="FF000000"/>
        <rFont val="Verdana"/>
      </rPr>
      <t>hallenge Badges:</t>
    </r>
  </si>
  <si>
    <r>
      <rPr>
        <sz val="13"/>
        <color rgb="FF000000"/>
        <rFont val="Verdana"/>
      </rPr>
      <t xml:space="preserve">No of Meerkats who have gained </t>
    </r>
    <r>
      <rPr>
        <b/>
        <sz val="13"/>
        <color rgb="FF000000"/>
        <rFont val="Verdana"/>
      </rPr>
      <t xml:space="preserve">4 </t>
    </r>
    <r>
      <rPr>
        <sz val="13"/>
        <color rgb="FF000000"/>
        <rFont val="Verdana"/>
      </rPr>
      <t>Interest Badges:</t>
    </r>
  </si>
  <si>
    <t>Each Meerkat should gain at least 4 Interest Badges per year</t>
  </si>
  <si>
    <t>SUMMARY OF GOLD STAR AND BURROWING UP  BADGES EARNED</t>
  </si>
  <si>
    <t>Provide the total of the badges earned for the review period. 2 Points per category earned</t>
  </si>
  <si>
    <t xml:space="preserve">Only enter numbers where applicable, otherwise leave blank. </t>
  </si>
  <si>
    <t>Gold Star</t>
  </si>
  <si>
    <t>Burrowing Up Badge</t>
  </si>
  <si>
    <r>
      <t xml:space="preserve">RECORD OF ADVANCEMENT &amp; INTEREST BADGES </t>
    </r>
    <r>
      <rPr>
        <b/>
        <sz val="13"/>
        <color rgb="FFFF0000"/>
        <rFont val="Verdana"/>
        <family val="2"/>
      </rPr>
      <t>(INCLUDE ALL MEERKATS WHO HAVE BEEN PART OF THE DEN IN THE YEAR)</t>
    </r>
  </si>
  <si>
    <r>
      <rPr>
        <b/>
        <sz val="13"/>
        <color indexed="8"/>
        <rFont val="Verdana"/>
        <family val="2"/>
      </rPr>
      <t xml:space="preserve">Note: </t>
    </r>
    <r>
      <rPr>
        <sz val="13"/>
        <color indexed="8"/>
        <rFont val="Verdana"/>
        <family val="2"/>
      </rPr>
      <t xml:space="preserve">Interest Badge record the total number earned by the Meerkat </t>
    </r>
    <r>
      <rPr>
        <b/>
        <sz val="13"/>
        <color indexed="8"/>
        <rFont val="Verdana"/>
        <family val="2"/>
      </rPr>
      <t>in the period under review</t>
    </r>
  </si>
  <si>
    <r>
      <rPr>
        <b/>
        <sz val="13"/>
        <color indexed="11"/>
        <rFont val="Verdana"/>
        <family val="2"/>
      </rPr>
      <t>Note</t>
    </r>
    <r>
      <rPr>
        <b/>
        <sz val="13"/>
        <color indexed="8"/>
        <rFont val="Verdana"/>
        <family val="2"/>
      </rPr>
      <t xml:space="preserve">: </t>
    </r>
    <r>
      <rPr>
        <sz val="13"/>
        <color indexed="8"/>
        <rFont val="Verdana"/>
        <family val="2"/>
      </rPr>
      <t xml:space="preserve">For Challenge Badges and Advancement Badges mark with an “X” if completed </t>
    </r>
    <r>
      <rPr>
        <b/>
        <sz val="13"/>
        <color indexed="8"/>
        <rFont val="Verdana"/>
        <family val="2"/>
      </rPr>
      <t xml:space="preserve">in period under review. </t>
    </r>
  </si>
  <si>
    <r>
      <rPr>
        <b/>
        <sz val="13"/>
        <color indexed="11"/>
        <rFont val="Verdana"/>
        <family val="2"/>
      </rPr>
      <t>Note</t>
    </r>
    <r>
      <rPr>
        <b/>
        <sz val="13"/>
        <color indexed="8"/>
        <rFont val="Verdana"/>
        <family val="2"/>
      </rPr>
      <t xml:space="preserve">: When loading the dates under Invested please use the format </t>
    </r>
    <r>
      <rPr>
        <b/>
        <sz val="13"/>
        <color indexed="11"/>
        <rFont val="Verdana"/>
        <family val="2"/>
      </rPr>
      <t>YYYY/MM/DD</t>
    </r>
  </si>
  <si>
    <t>MEERKAT FIRST NAME ONLY</t>
  </si>
  <si>
    <t>INVESTED DATE
YYYY/MM/DD</t>
  </si>
  <si>
    <t>BODY AND MIND</t>
  </si>
  <si>
    <t>LIFE SKILLS</t>
  </si>
  <si>
    <t>LIVING WITH NATURE</t>
  </si>
  <si>
    <t>SCOUTCRAFT</t>
  </si>
  <si>
    <t>SERVICE</t>
  </si>
  <si>
    <t>SOCIAL</t>
  </si>
  <si>
    <t>Interest Badges (Number)</t>
  </si>
  <si>
    <t>ADVANCEMENT</t>
  </si>
  <si>
    <t>Healthy Eating</t>
  </si>
  <si>
    <t>Keep Fit</t>
  </si>
  <si>
    <t>Puzzles</t>
  </si>
  <si>
    <t>First Aid</t>
  </si>
  <si>
    <t>Handcraft</t>
  </si>
  <si>
    <t>Safety</t>
  </si>
  <si>
    <t>Gardening</t>
  </si>
  <si>
    <t>Nature</t>
  </si>
  <si>
    <t>Recycling</t>
  </si>
  <si>
    <t>Adventure</t>
  </si>
  <si>
    <t>Hiking</t>
  </si>
  <si>
    <t>Observer</t>
  </si>
  <si>
    <t>Community</t>
  </si>
  <si>
    <t>Little Helper</t>
  </si>
  <si>
    <t>Standing Tall</t>
  </si>
  <si>
    <t>Enter- taining</t>
  </si>
  <si>
    <t>Proudly South African</t>
  </si>
  <si>
    <t>World around us</t>
  </si>
  <si>
    <t>Member-ship</t>
  </si>
  <si>
    <t>Bronze Star</t>
  </si>
  <si>
    <t>Silver Star</t>
  </si>
  <si>
    <t>Burrow-ing Up</t>
  </si>
  <si>
    <t>Challenge Badges earned</t>
  </si>
  <si>
    <t>Advancement Earned</t>
  </si>
  <si>
    <t>Counter</t>
  </si>
  <si>
    <t>Invest date</t>
  </si>
  <si>
    <t>Final adv</t>
  </si>
  <si>
    <t>TOTALS:</t>
  </si>
  <si>
    <t>Total Number of Meerkats during the period under review</t>
  </si>
  <si>
    <t>Number of Meerkats who gained 4 Interest Badges in the year under review</t>
  </si>
  <si>
    <t>Number of Meerkats who gained at least 4 Challenge Badges in the year under review</t>
  </si>
  <si>
    <t>Number of Meerkats who advanced at least 2 levels in the year under review</t>
  </si>
  <si>
    <t>LEADERSHIP AND PROGRAMME PLANNING IN YOUR DEN</t>
  </si>
  <si>
    <t>Highest level of training completed</t>
  </si>
  <si>
    <t xml:space="preserve">Note: Each Scouter/Helper must have been with the Den for a minimum of 6 months. </t>
  </si>
  <si>
    <t>REQUIREMENT</t>
  </si>
  <si>
    <t>NUMBER</t>
  </si>
  <si>
    <t>POINTS</t>
  </si>
  <si>
    <t>Limited Warrant (IAL)</t>
  </si>
  <si>
    <t xml:space="preserve">Meerkat Warrant </t>
  </si>
  <si>
    <t>Den Helpers</t>
  </si>
  <si>
    <r>
      <rPr>
        <sz val="13"/>
        <color rgb="FF000000"/>
        <rFont val="Verdana"/>
      </rPr>
      <t xml:space="preserve">Meerkat Instructors
</t>
    </r>
    <r>
      <rPr>
        <i/>
        <sz val="13"/>
        <color rgb="FF000000"/>
        <rFont val="Verdana"/>
      </rPr>
      <t>(Age 14 and helping 6 months or more)</t>
    </r>
  </si>
  <si>
    <t>Max 12 points</t>
  </si>
  <si>
    <t>Scoring scale: Meerkat Instructors 1 point each, Den Helpers = 2 points, Limited Warrant = 3 points, Meerkat Warrant - 5 points</t>
  </si>
  <si>
    <t>What outings did your Meerkats attend as a Den?</t>
  </si>
  <si>
    <t>Scoring scale 3 points per outing (Max 12)</t>
  </si>
  <si>
    <t>TERM</t>
  </si>
  <si>
    <t>DETAILS</t>
  </si>
  <si>
    <t>Activities</t>
  </si>
  <si>
    <t xml:space="preserve">Did your Den take part in an activity with another Den? </t>
  </si>
  <si>
    <t>Did your Den partake in a National Event? Eg. Denboree</t>
  </si>
  <si>
    <t>Did your Den partake in a Regional Event? Eg. Mob Day</t>
  </si>
  <si>
    <t>Did your Den partake in the National Meerkat Challenge?</t>
  </si>
  <si>
    <t>Did you report on your Den activities either in print (local newspaper etc) or online (Facebook/Instagram etc)</t>
  </si>
  <si>
    <t>ASSESSMENT TOTAL</t>
  </si>
  <si>
    <t>GRAND TOTAL   ……/65</t>
  </si>
  <si>
    <t>Star Den Assessment Form</t>
  </si>
  <si>
    <t xml:space="preserve">STAR DEN AWARD ACHIEVEMENTS: </t>
  </si>
  <si>
    <t>GOLD STAR AWARD</t>
  </si>
  <si>
    <t>Grand Total above 80% and achieve a minimum of 50% in EVERY section:</t>
  </si>
  <si>
    <r>
      <rPr>
        <b/>
        <sz val="13"/>
        <color indexed="8"/>
        <rFont val="Verdana"/>
        <family val="2"/>
      </rPr>
      <t xml:space="preserve">AND </t>
    </r>
    <r>
      <rPr>
        <sz val="13"/>
        <color indexed="8"/>
        <rFont val="Verdana"/>
        <family val="2"/>
      </rPr>
      <t>answer 'YES' to ALL of the following questions</t>
    </r>
  </si>
  <si>
    <t>Have you had an average of 5 or more Meerkats over a 12 month period?</t>
  </si>
  <si>
    <t>Has the Den gone on at least 2 outings in the year?</t>
  </si>
  <si>
    <t>Are all your adult leaders registered on Scouts Digital?</t>
  </si>
  <si>
    <t>Did your Den participate in the National Challenge?</t>
  </si>
  <si>
    <t>Do you currently have at least 1 fully Warranted Den Scouter?</t>
  </si>
  <si>
    <t>SILVER STAR AWARD</t>
  </si>
  <si>
    <t>GRAND TOTAL BETWEEN 70-79%</t>
  </si>
  <si>
    <t>BRONZE STAR AWARD</t>
  </si>
  <si>
    <t>GRAND TOTAL BETWEEN 60-69%</t>
  </si>
  <si>
    <t>PARTICIPATION AWARD</t>
  </si>
  <si>
    <t>GRAND TOTAL LESS THAN 60%</t>
  </si>
  <si>
    <t>Evaluators Comments</t>
  </si>
  <si>
    <t>EVALUATOR:</t>
  </si>
  <si>
    <t>Full Name:</t>
  </si>
  <si>
    <t xml:space="preserve">Position: </t>
  </si>
  <si>
    <t>Date of First Evaluation:</t>
  </si>
  <si>
    <t xml:space="preserve">Date of Final Evaluation: </t>
  </si>
  <si>
    <t xml:space="preserve">Signature: </t>
  </si>
  <si>
    <t>Phone No:</t>
  </si>
  <si>
    <t xml:space="preserve">Email: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</si>
</sst>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yyyy\-mm\-dd"/>
    <numFmt numFmtId="166" formatCode="dd&quot; &quot;mmmm&quot; &quot;yyyy"/>
  </numFmts>
  <fonts count="51" x14ac:knownFonts="1">
    <font>
      <sz val="11"/>
      <color indexed="8"/>
      <name val="Calibri"/>
    </font>
    <font>
      <sz val="13"/>
      <color indexed="8"/>
      <name val="Verdana"/>
      <family val="2"/>
    </font>
    <font>
      <b/>
      <sz val="18"/>
      <color indexed="8"/>
      <name val="Verdana"/>
      <family val="2"/>
    </font>
    <font>
      <b/>
      <sz val="17"/>
      <color indexed="8"/>
      <name val="Verdana"/>
      <family val="2"/>
    </font>
    <font>
      <b/>
      <sz val="13"/>
      <color indexed="8"/>
      <name val="Verdana"/>
      <family val="2"/>
    </font>
    <font>
      <b/>
      <sz val="9"/>
      <color indexed="8"/>
      <name val="Verdana"/>
      <family val="2"/>
    </font>
    <font>
      <b/>
      <sz val="13"/>
      <color indexed="11"/>
      <name val="Verdana"/>
      <family val="2"/>
    </font>
    <font>
      <sz val="8"/>
      <color indexed="8"/>
      <name val="Verdana"/>
      <family val="2"/>
    </font>
    <font>
      <sz val="9"/>
      <color indexed="8"/>
      <name val="Verdana"/>
      <family val="2"/>
    </font>
    <font>
      <b/>
      <sz val="13"/>
      <color indexed="12"/>
      <name val="Verdana"/>
      <family val="2"/>
    </font>
    <font>
      <i/>
      <sz val="13"/>
      <color indexed="11"/>
      <name val="Verdana"/>
      <family val="2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sz val="12"/>
      <color indexed="8"/>
      <name val="Arial"/>
      <family val="2"/>
    </font>
    <font>
      <sz val="13"/>
      <color indexed="10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i/>
      <sz val="13"/>
      <color indexed="11"/>
      <name val="Verdana"/>
      <family val="2"/>
    </font>
    <font>
      <b/>
      <sz val="12"/>
      <color indexed="8"/>
      <name val="Verdana"/>
      <family val="2"/>
    </font>
    <font>
      <sz val="3"/>
      <color indexed="8"/>
      <name val="Verdana"/>
      <family val="2"/>
    </font>
    <font>
      <sz val="9"/>
      <color indexed="10"/>
      <name val="Calibri"/>
      <family val="2"/>
    </font>
    <font>
      <sz val="11"/>
      <color indexed="10"/>
      <name val="Calibri"/>
      <family val="2"/>
    </font>
    <font>
      <sz val="8"/>
      <color indexed="10"/>
      <name val="Verdana"/>
      <family val="2"/>
    </font>
    <font>
      <b/>
      <sz val="7"/>
      <color indexed="10"/>
      <name val="Calibri"/>
      <family val="2"/>
    </font>
    <font>
      <sz val="8"/>
      <color indexed="10"/>
      <name val="Calibri"/>
      <family val="2"/>
    </font>
    <font>
      <sz val="11"/>
      <color indexed="10"/>
      <name val="Verdana"/>
      <family val="2"/>
    </font>
    <font>
      <sz val="9"/>
      <color indexed="10"/>
      <name val="Verdana"/>
      <family val="2"/>
    </font>
    <font>
      <sz val="10"/>
      <color indexed="10"/>
      <name val="Verdana"/>
      <family val="2"/>
    </font>
    <font>
      <sz val="10"/>
      <color indexed="10"/>
      <name val="Calibri"/>
      <family val="2"/>
    </font>
    <font>
      <sz val="13"/>
      <color indexed="11"/>
      <name val="Verdana"/>
      <family val="2"/>
    </font>
    <font>
      <sz val="13"/>
      <color indexed="39"/>
      <name val="Verdana"/>
      <family val="2"/>
    </font>
    <font>
      <b/>
      <i/>
      <sz val="8"/>
      <color indexed="11"/>
      <name val="Verdana"/>
      <family val="2"/>
    </font>
    <font>
      <b/>
      <sz val="14"/>
      <color indexed="8"/>
      <name val="Verdana"/>
      <family val="2"/>
    </font>
    <font>
      <sz val="24"/>
      <color indexed="8"/>
      <name val="Brush Script MT Italic"/>
    </font>
    <font>
      <b/>
      <sz val="13"/>
      <color rgb="FFFF0000"/>
      <name val="Verdana"/>
      <family val="2"/>
    </font>
    <font>
      <sz val="11"/>
      <color indexed="8"/>
      <name val="Verdana"/>
      <family val="2"/>
    </font>
    <font>
      <sz val="12"/>
      <color indexed="8"/>
      <name val="Calibri"/>
      <family val="2"/>
    </font>
    <font>
      <b/>
      <sz val="11"/>
      <color indexed="8"/>
      <name val="Verdana"/>
      <family val="2"/>
    </font>
    <font>
      <b/>
      <sz val="13"/>
      <color theme="0"/>
      <name val="Verdana"/>
      <family val="2"/>
    </font>
    <font>
      <b/>
      <sz val="9"/>
      <color theme="0"/>
      <name val="Verdana"/>
      <family val="2"/>
    </font>
    <font>
      <b/>
      <sz val="12"/>
      <color indexed="12"/>
      <name val="Verdana"/>
      <family val="2"/>
    </font>
    <font>
      <sz val="11"/>
      <color theme="0"/>
      <name val="Calibri"/>
      <family val="2"/>
    </font>
    <font>
      <sz val="13"/>
      <color theme="1"/>
      <name val="Verdana"/>
      <family val="2"/>
    </font>
    <font>
      <sz val="13"/>
      <color theme="0"/>
      <name val="Verdana"/>
      <family val="2"/>
    </font>
    <font>
      <sz val="8"/>
      <color theme="0"/>
      <name val="Verdana"/>
      <family val="2"/>
    </font>
    <font>
      <b/>
      <sz val="36"/>
      <color indexed="8"/>
      <name val="Verdana"/>
      <family val="2"/>
    </font>
    <font>
      <sz val="13"/>
      <color rgb="FF000000"/>
      <name val="Verdana"/>
    </font>
    <font>
      <b/>
      <sz val="13"/>
      <color rgb="FFFF0000"/>
      <name val="Verdana"/>
    </font>
    <font>
      <sz val="13"/>
      <color indexed="8"/>
      <name val="Verdana"/>
    </font>
    <font>
      <b/>
      <sz val="13"/>
      <color rgb="FF000000"/>
      <name val="Verdana"/>
    </font>
    <font>
      <i/>
      <sz val="13"/>
      <color rgb="FF000000"/>
      <name val="Verdana"/>
    </font>
  </fonts>
  <fills count="2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  <fill>
      <patternFill patternType="solid">
        <fgColor indexed="35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37"/>
        <bgColor auto="1"/>
      </patternFill>
    </fill>
    <fill>
      <patternFill patternType="solid">
        <fgColor indexed="38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C7905"/>
        <bgColor indexed="64"/>
      </patternFill>
    </fill>
  </fills>
  <borders count="8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medium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10"/>
      </bottom>
      <diagonal/>
    </border>
    <border>
      <left style="thin">
        <color indexed="9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10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45">
    <xf numFmtId="0" fontId="0" fillId="0" borderId="0" xfId="0"/>
    <xf numFmtId="0" fontId="0" fillId="0" borderId="0" xfId="0" applyNumberFormat="1"/>
    <xf numFmtId="0" fontId="3" fillId="0" borderId="1" xfId="0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49" fontId="4" fillId="2" borderId="12" xfId="0" applyNumberFormat="1" applyFont="1" applyFill="1" applyBorder="1"/>
    <xf numFmtId="0" fontId="1" fillId="2" borderId="13" xfId="0" applyFont="1" applyFill="1" applyBorder="1"/>
    <xf numFmtId="49" fontId="1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3" xfId="0" applyFont="1" applyFill="1" applyBorder="1" applyAlignment="1">
      <alignment horizontal="left"/>
    </xf>
    <xf numFmtId="0" fontId="1" fillId="0" borderId="17" xfId="0" applyFont="1" applyBorder="1"/>
    <xf numFmtId="49" fontId="1" fillId="0" borderId="2" xfId="0" applyNumberFormat="1" applyFont="1" applyBorder="1"/>
    <xf numFmtId="0" fontId="1" fillId="2" borderId="18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/>
    <xf numFmtId="0" fontId="1" fillId="2" borderId="19" xfId="0" applyFont="1" applyFill="1" applyBorder="1"/>
    <xf numFmtId="0" fontId="1" fillId="0" borderId="20" xfId="0" applyFont="1" applyBorder="1"/>
    <xf numFmtId="0" fontId="1" fillId="2" borderId="21" xfId="0" applyFont="1" applyFill="1" applyBorder="1"/>
    <xf numFmtId="49" fontId="1" fillId="2" borderId="13" xfId="0" applyNumberFormat="1" applyFont="1" applyFill="1" applyBorder="1" applyAlignment="1">
      <alignment vertical="center"/>
    </xf>
    <xf numFmtId="0" fontId="1" fillId="13" borderId="14" xfId="0" applyNumberFormat="1" applyFont="1" applyFill="1" applyBorder="1"/>
    <xf numFmtId="49" fontId="4" fillId="2" borderId="13" xfId="0" applyNumberFormat="1" applyFont="1" applyFill="1" applyBorder="1"/>
    <xf numFmtId="49" fontId="1" fillId="2" borderId="13" xfId="0" applyNumberFormat="1" applyFont="1" applyFill="1" applyBorder="1" applyAlignment="1">
      <alignment horizontal="left" vertical="center"/>
    </xf>
    <xf numFmtId="1" fontId="1" fillId="2" borderId="2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/>
    </xf>
    <xf numFmtId="1" fontId="1" fillId="2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49" fontId="17" fillId="2" borderId="13" xfId="0" applyNumberFormat="1" applyFont="1" applyFill="1" applyBorder="1"/>
    <xf numFmtId="0" fontId="4" fillId="2" borderId="26" xfId="0" applyFont="1" applyFill="1" applyBorder="1" applyAlignment="1">
      <alignment horizontal="center"/>
    </xf>
    <xf numFmtId="0" fontId="4" fillId="0" borderId="2" xfId="0" applyFont="1" applyBorder="1"/>
    <xf numFmtId="0" fontId="4" fillId="2" borderId="13" xfId="0" applyFont="1" applyFill="1" applyBorder="1"/>
    <xf numFmtId="0" fontId="19" fillId="2" borderId="27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33" xfId="0" applyBorder="1"/>
    <xf numFmtId="0" fontId="1" fillId="0" borderId="2" xfId="0" applyFont="1" applyBorder="1" applyAlignment="1">
      <alignment wrapText="1"/>
    </xf>
    <xf numFmtId="0" fontId="6" fillId="0" borderId="2" xfId="0" applyFont="1" applyBorder="1"/>
    <xf numFmtId="0" fontId="1" fillId="0" borderId="2" xfId="0" applyFont="1" applyBorder="1" applyAlignment="1">
      <alignment horizontal="center"/>
    </xf>
    <xf numFmtId="0" fontId="4" fillId="14" borderId="14" xfId="0" applyNumberFormat="1" applyFont="1" applyFill="1" applyBorder="1"/>
    <xf numFmtId="0" fontId="4" fillId="14" borderId="14" xfId="0" applyNumberFormat="1" applyFont="1" applyFill="1" applyBorder="1" applyAlignment="1">
      <alignment horizontal="center"/>
    </xf>
    <xf numFmtId="0" fontId="4" fillId="15" borderId="14" xfId="0" applyNumberFormat="1" applyFont="1" applyFill="1" applyBorder="1" applyAlignment="1">
      <alignment horizontal="center"/>
    </xf>
    <xf numFmtId="0" fontId="4" fillId="16" borderId="14" xfId="0" applyNumberFormat="1" applyFont="1" applyFill="1" applyBorder="1" applyAlignment="1">
      <alignment horizontal="center"/>
    </xf>
    <xf numFmtId="0" fontId="4" fillId="17" borderId="14" xfId="0" applyNumberFormat="1" applyFont="1" applyFill="1" applyBorder="1" applyAlignment="1">
      <alignment horizontal="center"/>
    </xf>
    <xf numFmtId="1" fontId="4" fillId="18" borderId="14" xfId="0" applyNumberFormat="1" applyFont="1" applyFill="1" applyBorder="1" applyAlignment="1">
      <alignment horizontal="center"/>
    </xf>
    <xf numFmtId="0" fontId="4" fillId="19" borderId="14" xfId="0" applyNumberFormat="1" applyFont="1" applyFill="1" applyBorder="1" applyAlignment="1">
      <alignment horizontal="center"/>
    </xf>
    <xf numFmtId="0" fontId="4" fillId="26" borderId="14" xfId="0" applyNumberFormat="1" applyFont="1" applyFill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32" xfId="0" applyNumberFormat="1" applyFont="1" applyBorder="1" applyAlignment="1">
      <alignment horizontal="center"/>
    </xf>
    <xf numFmtId="2" fontId="7" fillId="0" borderId="30" xfId="0" applyNumberFormat="1" applyFont="1" applyBorder="1"/>
    <xf numFmtId="0" fontId="4" fillId="9" borderId="35" xfId="0" applyFont="1" applyFill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" fillId="0" borderId="36" xfId="0" applyFont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8" xfId="0" applyFont="1" applyFill="1" applyBorder="1" applyAlignment="1">
      <alignment horizontal="center"/>
    </xf>
    <xf numFmtId="1" fontId="1" fillId="2" borderId="38" xfId="0" applyNumberFormat="1" applyFont="1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" fillId="0" borderId="39" xfId="0" applyFont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1" xfId="0" applyFont="1" applyFill="1" applyBorder="1" applyAlignment="1">
      <alignment horizontal="center"/>
    </xf>
    <xf numFmtId="1" fontId="1" fillId="2" borderId="41" xfId="0" applyNumberFormat="1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1" xfId="0" applyFont="1" applyBorder="1"/>
    <xf numFmtId="0" fontId="1" fillId="2" borderId="41" xfId="0" applyFont="1" applyFill="1" applyBorder="1" applyAlignment="1">
      <alignment horizontal="right" vertical="center"/>
    </xf>
    <xf numFmtId="49" fontId="1" fillId="0" borderId="41" xfId="0" applyNumberFormat="1" applyFont="1" applyBorder="1" applyAlignment="1">
      <alignment horizontal="right"/>
    </xf>
    <xf numFmtId="0" fontId="4" fillId="9" borderId="42" xfId="0" applyNumberFormat="1" applyFont="1" applyFill="1" applyBorder="1" applyAlignment="1">
      <alignment horizontal="center"/>
    </xf>
    <xf numFmtId="0" fontId="1" fillId="0" borderId="43" xfId="0" applyFont="1" applyBorder="1"/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5" xfId="0" applyFont="1" applyFill="1" applyBorder="1" applyAlignment="1">
      <alignment horizontal="center"/>
    </xf>
    <xf numFmtId="1" fontId="1" fillId="2" borderId="45" xfId="0" applyNumberFormat="1" applyFont="1" applyFill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5" xfId="0" applyFont="1" applyBorder="1"/>
    <xf numFmtId="0" fontId="1" fillId="2" borderId="45" xfId="0" applyFont="1" applyFill="1" applyBorder="1" applyAlignment="1">
      <alignment horizontal="right" vertical="center"/>
    </xf>
    <xf numFmtId="0" fontId="1" fillId="0" borderId="45" xfId="0" applyFont="1" applyBorder="1" applyAlignment="1">
      <alignment horizontal="right"/>
    </xf>
    <xf numFmtId="0" fontId="4" fillId="9" borderId="11" xfId="0" applyFont="1" applyFill="1" applyBorder="1" applyAlignment="1">
      <alignment horizontal="center"/>
    </xf>
    <xf numFmtId="0" fontId="4" fillId="9" borderId="46" xfId="0" applyFont="1" applyFill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" fillId="0" borderId="48" xfId="0" applyFont="1" applyBorder="1"/>
    <xf numFmtId="0" fontId="1" fillId="2" borderId="49" xfId="0" applyFont="1" applyFill="1" applyBorder="1"/>
    <xf numFmtId="0" fontId="1" fillId="2" borderId="49" xfId="0" applyFont="1" applyFill="1" applyBorder="1" applyAlignment="1">
      <alignment horizontal="center"/>
    </xf>
    <xf numFmtId="1" fontId="1" fillId="2" borderId="49" xfId="0" applyNumberFormat="1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2" borderId="49" xfId="0" applyFont="1" applyFill="1" applyBorder="1" applyAlignment="1">
      <alignment horizontal="center" vertical="center"/>
    </xf>
    <xf numFmtId="0" fontId="1" fillId="0" borderId="49" xfId="0" applyFont="1" applyBorder="1"/>
    <xf numFmtId="0" fontId="1" fillId="0" borderId="50" xfId="0" applyFont="1" applyBorder="1"/>
    <xf numFmtId="0" fontId="0" fillId="0" borderId="51" xfId="0" applyBorder="1"/>
    <xf numFmtId="0" fontId="4" fillId="0" borderId="52" xfId="0" applyFont="1" applyBorder="1"/>
    <xf numFmtId="0" fontId="1" fillId="0" borderId="29" xfId="0" applyFont="1" applyBorder="1"/>
    <xf numFmtId="0" fontId="1" fillId="0" borderId="5" xfId="0" applyFont="1" applyBorder="1"/>
    <xf numFmtId="0" fontId="1" fillId="0" borderId="35" xfId="0" applyFont="1" applyBorder="1"/>
    <xf numFmtId="0" fontId="6" fillId="2" borderId="54" xfId="0" applyFont="1" applyFill="1" applyBorder="1"/>
    <xf numFmtId="0" fontId="29" fillId="2" borderId="28" xfId="0" applyFont="1" applyFill="1" applyBorder="1"/>
    <xf numFmtId="0" fontId="1" fillId="0" borderId="55" xfId="0" applyFont="1" applyBorder="1"/>
    <xf numFmtId="49" fontId="6" fillId="2" borderId="28" xfId="0" applyNumberFormat="1" applyFont="1" applyFill="1" applyBorder="1"/>
    <xf numFmtId="0" fontId="1" fillId="2" borderId="31" xfId="0" applyNumberFormat="1" applyFont="1" applyFill="1" applyBorder="1"/>
    <xf numFmtId="0" fontId="14" fillId="0" borderId="55" xfId="0" applyNumberFormat="1" applyFont="1" applyBorder="1"/>
    <xf numFmtId="0" fontId="1" fillId="2" borderId="56" xfId="0" applyFont="1" applyFill="1" applyBorder="1"/>
    <xf numFmtId="0" fontId="1" fillId="0" borderId="57" xfId="0" applyFont="1" applyBorder="1"/>
    <xf numFmtId="49" fontId="4" fillId="2" borderId="28" xfId="0" applyNumberFormat="1" applyFont="1" applyFill="1" applyBorder="1"/>
    <xf numFmtId="0" fontId="1" fillId="2" borderId="59" xfId="0" applyFont="1" applyFill="1" applyBorder="1"/>
    <xf numFmtId="0" fontId="1" fillId="2" borderId="28" xfId="0" applyFont="1" applyFill="1" applyBorder="1"/>
    <xf numFmtId="0" fontId="1" fillId="2" borderId="60" xfId="0" applyFont="1" applyFill="1" applyBorder="1"/>
    <xf numFmtId="49" fontId="4" fillId="2" borderId="11" xfId="0" applyNumberFormat="1" applyFont="1" applyFill="1" applyBorder="1"/>
    <xf numFmtId="0" fontId="1" fillId="2" borderId="61" xfId="0" applyFont="1" applyFill="1" applyBorder="1"/>
    <xf numFmtId="0" fontId="4" fillId="3" borderId="62" xfId="0" applyNumberFormat="1" applyFont="1" applyFill="1" applyBorder="1"/>
    <xf numFmtId="9" fontId="14" fillId="0" borderId="63" xfId="0" applyNumberFormat="1" applyFont="1" applyBorder="1"/>
    <xf numFmtId="0" fontId="4" fillId="2" borderId="49" xfId="0" applyFont="1" applyFill="1" applyBorder="1"/>
    <xf numFmtId="0" fontId="1" fillId="2" borderId="49" xfId="0" applyFont="1" applyFill="1" applyBorder="1" applyAlignment="1">
      <alignment vertical="center"/>
    </xf>
    <xf numFmtId="0" fontId="6" fillId="0" borderId="49" xfId="0" applyFont="1" applyBorder="1"/>
    <xf numFmtId="0" fontId="6" fillId="0" borderId="49" xfId="0" applyFont="1" applyBorder="1" applyAlignment="1">
      <alignment horizontal="right"/>
    </xf>
    <xf numFmtId="0" fontId="1" fillId="0" borderId="64" xfId="0" applyFont="1" applyBorder="1"/>
    <xf numFmtId="0" fontId="0" fillId="0" borderId="65" xfId="0" applyBorder="1"/>
    <xf numFmtId="0" fontId="1" fillId="0" borderId="13" xfId="0" applyFont="1" applyBorder="1"/>
    <xf numFmtId="0" fontId="1" fillId="0" borderId="66" xfId="0" applyFont="1" applyBorder="1"/>
    <xf numFmtId="0" fontId="4" fillId="2" borderId="1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" fillId="0" borderId="67" xfId="0" applyFont="1" applyBorder="1"/>
    <xf numFmtId="0" fontId="1" fillId="0" borderId="68" xfId="0" applyFont="1" applyBorder="1"/>
    <xf numFmtId="0" fontId="1" fillId="0" borderId="69" xfId="0" applyFont="1" applyBorder="1"/>
    <xf numFmtId="0" fontId="1" fillId="0" borderId="70" xfId="0" applyFont="1" applyBorder="1"/>
    <xf numFmtId="0" fontId="1" fillId="0" borderId="71" xfId="0" applyFont="1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9" fontId="1" fillId="9" borderId="14" xfId="0" applyNumberFormat="1" applyFont="1" applyFill="1" applyBorder="1" applyAlignment="1">
      <alignment horizontal="center"/>
    </xf>
    <xf numFmtId="9" fontId="35" fillId="9" borderId="14" xfId="0" applyNumberFormat="1" applyFont="1" applyFill="1" applyBorder="1" applyAlignment="1">
      <alignment horizontal="center"/>
    </xf>
    <xf numFmtId="9" fontId="1" fillId="13" borderId="14" xfId="0" applyNumberFormat="1" applyFont="1" applyFill="1" applyBorder="1" applyAlignment="1">
      <alignment horizontal="center"/>
    </xf>
    <xf numFmtId="49" fontId="35" fillId="16" borderId="14" xfId="0" applyNumberFormat="1" applyFont="1" applyFill="1" applyBorder="1" applyAlignment="1">
      <alignment horizontal="center" vertical="center" textRotation="90" wrapText="1"/>
    </xf>
    <xf numFmtId="49" fontId="35" fillId="17" borderId="14" xfId="0" applyNumberFormat="1" applyFont="1" applyFill="1" applyBorder="1" applyAlignment="1">
      <alignment horizontal="center" vertical="center" textRotation="90" wrapText="1"/>
    </xf>
    <xf numFmtId="49" fontId="35" fillId="18" borderId="14" xfId="0" applyNumberFormat="1" applyFont="1" applyFill="1" applyBorder="1" applyAlignment="1">
      <alignment horizontal="center" vertical="center" textRotation="90" wrapText="1"/>
    </xf>
    <xf numFmtId="49" fontId="37" fillId="2" borderId="14" xfId="0" applyNumberFormat="1" applyFont="1" applyFill="1" applyBorder="1" applyAlignment="1">
      <alignment horizontal="center" textRotation="90"/>
    </xf>
    <xf numFmtId="49" fontId="4" fillId="0" borderId="14" xfId="0" applyNumberFormat="1" applyFont="1" applyBorder="1" applyAlignment="1">
      <alignment horizontal="center" textRotation="90"/>
    </xf>
    <xf numFmtId="49" fontId="4" fillId="2" borderId="14" xfId="0" applyNumberFormat="1" applyFont="1" applyFill="1" applyBorder="1" applyAlignment="1">
      <alignment horizontal="center" textRotation="90"/>
    </xf>
    <xf numFmtId="0" fontId="0" fillId="0" borderId="27" xfId="0" applyBorder="1"/>
    <xf numFmtId="0" fontId="1" fillId="2" borderId="52" xfId="0" applyFont="1" applyFill="1" applyBorder="1"/>
    <xf numFmtId="0" fontId="1" fillId="2" borderId="3" xfId="0" applyFont="1" applyFill="1" applyBorder="1"/>
    <xf numFmtId="0" fontId="1" fillId="0" borderId="52" xfId="0" applyFont="1" applyBorder="1"/>
    <xf numFmtId="0" fontId="1" fillId="2" borderId="57" xfId="0" applyFont="1" applyFill="1" applyBorder="1"/>
    <xf numFmtId="0" fontId="7" fillId="0" borderId="27" xfId="0" applyFont="1" applyBorder="1"/>
    <xf numFmtId="0" fontId="1" fillId="2" borderId="5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Alignment="1">
      <alignment horizontal="center"/>
    </xf>
    <xf numFmtId="0" fontId="1" fillId="0" borderId="16" xfId="0" applyFont="1" applyBorder="1"/>
    <xf numFmtId="0" fontId="1" fillId="2" borderId="10" xfId="0" applyFont="1" applyFill="1" applyBorder="1"/>
    <xf numFmtId="0" fontId="1" fillId="0" borderId="46" xfId="0" applyFont="1" applyBorder="1"/>
    <xf numFmtId="0" fontId="0" fillId="0" borderId="30" xfId="0" applyBorder="1"/>
    <xf numFmtId="0" fontId="1" fillId="2" borderId="54" xfId="0" applyFont="1" applyFill="1" applyBorder="1"/>
    <xf numFmtId="0" fontId="1" fillId="3" borderId="57" xfId="0" applyNumberFormat="1" applyFont="1" applyFill="1" applyBorder="1"/>
    <xf numFmtId="0" fontId="1" fillId="2" borderId="55" xfId="0" applyFont="1" applyFill="1" applyBorder="1"/>
    <xf numFmtId="49" fontId="1" fillId="0" borderId="57" xfId="0" applyNumberFormat="1" applyFont="1" applyBorder="1" applyAlignment="1">
      <alignment horizontal="right"/>
    </xf>
    <xf numFmtId="164" fontId="1" fillId="0" borderId="55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2" fillId="0" borderId="27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" fillId="2" borderId="54" xfId="0" applyFont="1" applyFill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" fillId="2" borderId="57" xfId="0" applyFont="1" applyFill="1" applyBorder="1" applyAlignment="1">
      <alignment horizontal="left"/>
    </xf>
    <xf numFmtId="0" fontId="1" fillId="2" borderId="9" xfId="0" applyFont="1" applyFill="1" applyBorder="1"/>
    <xf numFmtId="1" fontId="1" fillId="2" borderId="9" xfId="0" applyNumberFormat="1" applyFont="1" applyFill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2" fillId="0" borderId="27" xfId="0" applyFont="1" applyBorder="1"/>
    <xf numFmtId="49" fontId="1" fillId="0" borderId="55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2" fillId="0" borderId="27" xfId="0" applyNumberFormat="1" applyFont="1" applyBorder="1" applyAlignment="1">
      <alignment horizontal="center"/>
    </xf>
    <xf numFmtId="49" fontId="1" fillId="2" borderId="57" xfId="0" applyNumberFormat="1" applyFont="1" applyFill="1" applyBorder="1"/>
    <xf numFmtId="49" fontId="1" fillId="0" borderId="57" xfId="0" applyNumberFormat="1" applyFont="1" applyBorder="1"/>
    <xf numFmtId="1" fontId="1" fillId="11" borderId="57" xfId="0" applyNumberFormat="1" applyFont="1" applyFill="1" applyBorder="1" applyAlignment="1">
      <alignment horizontal="center"/>
    </xf>
    <xf numFmtId="49" fontId="1" fillId="0" borderId="17" xfId="0" applyNumberFormat="1" applyFont="1" applyBorder="1"/>
    <xf numFmtId="49" fontId="0" fillId="0" borderId="27" xfId="0" applyNumberFormat="1" applyBorder="1"/>
    <xf numFmtId="49" fontId="14" fillId="2" borderId="55" xfId="0" applyNumberFormat="1" applyFont="1" applyFill="1" applyBorder="1"/>
    <xf numFmtId="9" fontId="14" fillId="0" borderId="57" xfId="0" applyNumberFormat="1" applyFont="1" applyBorder="1"/>
    <xf numFmtId="9" fontId="1" fillId="0" borderId="57" xfId="0" applyNumberFormat="1" applyFont="1" applyBorder="1"/>
    <xf numFmtId="1" fontId="1" fillId="0" borderId="57" xfId="0" applyNumberFormat="1" applyFont="1" applyBorder="1" applyAlignment="1">
      <alignment horizontal="center"/>
    </xf>
    <xf numFmtId="0" fontId="14" fillId="0" borderId="57" xfId="0" applyFont="1" applyBorder="1"/>
    <xf numFmtId="9" fontId="4" fillId="0" borderId="57" xfId="0" applyNumberFormat="1" applyFont="1" applyBorder="1" applyAlignment="1">
      <alignment horizontal="center"/>
    </xf>
    <xf numFmtId="0" fontId="4" fillId="12" borderId="57" xfId="0" applyNumberFormat="1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9" fontId="14" fillId="2" borderId="57" xfId="0" applyNumberFormat="1" applyFont="1" applyFill="1" applyBorder="1" applyAlignment="1">
      <alignment vertical="center"/>
    </xf>
    <xf numFmtId="9" fontId="14" fillId="2" borderId="57" xfId="0" applyNumberFormat="1" applyFont="1" applyFill="1" applyBorder="1" applyAlignment="1">
      <alignment vertical="center"/>
    </xf>
    <xf numFmtId="9" fontId="1" fillId="2" borderId="57" xfId="0" applyNumberFormat="1" applyFont="1" applyFill="1" applyBorder="1" applyAlignment="1">
      <alignment vertical="center"/>
    </xf>
    <xf numFmtId="0" fontId="1" fillId="2" borderId="57" xfId="0" applyFont="1" applyFill="1" applyBorder="1" applyAlignment="1">
      <alignment vertical="center"/>
    </xf>
    <xf numFmtId="9" fontId="1" fillId="2" borderId="10" xfId="0" applyNumberFormat="1" applyFont="1" applyFill="1" applyBorder="1" applyAlignment="1">
      <alignment horizontal="center"/>
    </xf>
    <xf numFmtId="9" fontId="1" fillId="2" borderId="11" xfId="0" applyNumberFormat="1" applyFont="1" applyFill="1" applyBorder="1" applyAlignment="1">
      <alignment horizontal="center"/>
    </xf>
    <xf numFmtId="0" fontId="1" fillId="0" borderId="42" xfId="0" applyFont="1" applyBorder="1"/>
    <xf numFmtId="0" fontId="4" fillId="0" borderId="57" xfId="0" applyFont="1" applyBorder="1"/>
    <xf numFmtId="0" fontId="4" fillId="0" borderId="17" xfId="0" applyFont="1" applyBorder="1"/>
    <xf numFmtId="0" fontId="16" fillId="0" borderId="27" xfId="0" applyFont="1" applyBorder="1"/>
    <xf numFmtId="0" fontId="1" fillId="0" borderId="57" xfId="0" applyFont="1" applyBorder="1" applyAlignment="1">
      <alignment horizontal="center"/>
    </xf>
    <xf numFmtId="0" fontId="8" fillId="0" borderId="27" xfId="0" applyFont="1" applyBorder="1"/>
    <xf numFmtId="0" fontId="4" fillId="12" borderId="5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2" borderId="57" xfId="0" applyFont="1" applyFill="1" applyBorder="1" applyAlignment="1">
      <alignment horizontal="center" vertical="center"/>
    </xf>
    <xf numFmtId="1" fontId="1" fillId="2" borderId="57" xfId="0" applyNumberFormat="1" applyFont="1" applyFill="1" applyBorder="1"/>
    <xf numFmtId="1" fontId="1" fillId="2" borderId="57" xfId="0" applyNumberFormat="1" applyFont="1" applyFill="1" applyBorder="1" applyAlignment="1">
      <alignment horizontal="center"/>
    </xf>
    <xf numFmtId="49" fontId="6" fillId="0" borderId="57" xfId="0" applyNumberFormat="1" applyFont="1" applyBorder="1" applyAlignment="1">
      <alignment horizontal="left"/>
    </xf>
    <xf numFmtId="1" fontId="1" fillId="2" borderId="57" xfId="0" applyNumberFormat="1" applyFont="1" applyFill="1" applyBorder="1" applyAlignment="1">
      <alignment horizontal="center" vertical="center"/>
    </xf>
    <xf numFmtId="0" fontId="14" fillId="2" borderId="55" xfId="0" applyNumberFormat="1" applyFont="1" applyFill="1" applyBorder="1"/>
    <xf numFmtId="0" fontId="4" fillId="11" borderId="57" xfId="0" applyNumberFormat="1" applyFont="1" applyFill="1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4" fillId="2" borderId="57" xfId="0" applyFont="1" applyFill="1" applyBorder="1"/>
    <xf numFmtId="0" fontId="1" fillId="0" borderId="57" xfId="0" applyFont="1" applyBorder="1" applyAlignment="1">
      <alignment horizontal="left"/>
    </xf>
    <xf numFmtId="0" fontId="1" fillId="2" borderId="57" xfId="0" applyFont="1" applyFill="1" applyBorder="1" applyAlignment="1">
      <alignment horizontal="right" vertical="center"/>
    </xf>
    <xf numFmtId="0" fontId="18" fillId="12" borderId="57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9" fontId="18" fillId="14" borderId="14" xfId="0" applyNumberFormat="1" applyFont="1" applyFill="1" applyBorder="1" applyAlignment="1">
      <alignment horizontal="center" vertical="center" textRotation="90" wrapText="1"/>
    </xf>
    <xf numFmtId="49" fontId="12" fillId="15" borderId="14" xfId="0" applyNumberFormat="1" applyFont="1" applyFill="1" applyBorder="1" applyAlignment="1">
      <alignment horizontal="center" vertical="center" textRotation="90" wrapText="1"/>
    </xf>
    <xf numFmtId="49" fontId="12" fillId="16" borderId="14" xfId="0" applyNumberFormat="1" applyFont="1" applyFill="1" applyBorder="1" applyAlignment="1">
      <alignment horizontal="center" vertical="center" textRotation="90" wrapText="1"/>
    </xf>
    <xf numFmtId="49" fontId="12" fillId="17" borderId="14" xfId="0" applyNumberFormat="1" applyFont="1" applyFill="1" applyBorder="1" applyAlignment="1">
      <alignment horizontal="center" vertical="center" textRotation="90" wrapText="1"/>
    </xf>
    <xf numFmtId="49" fontId="12" fillId="18" borderId="14" xfId="0" applyNumberFormat="1" applyFont="1" applyFill="1" applyBorder="1" applyAlignment="1">
      <alignment horizontal="center" vertical="center" textRotation="90" wrapText="1"/>
    </xf>
    <xf numFmtId="49" fontId="12" fillId="19" borderId="14" xfId="0" applyNumberFormat="1" applyFont="1" applyFill="1" applyBorder="1" applyAlignment="1">
      <alignment horizontal="center" vertical="center" textRotation="90" wrapText="1"/>
    </xf>
    <xf numFmtId="49" fontId="18" fillId="21" borderId="14" xfId="0" applyNumberFormat="1" applyFont="1" applyFill="1" applyBorder="1" applyAlignment="1">
      <alignment horizontal="center" vertical="center" textRotation="90" wrapText="1"/>
    </xf>
    <xf numFmtId="49" fontId="18" fillId="22" borderId="14" xfId="0" applyNumberFormat="1" applyFont="1" applyFill="1" applyBorder="1" applyAlignment="1">
      <alignment horizontal="center" vertical="center" textRotation="90" wrapText="1"/>
    </xf>
    <xf numFmtId="49" fontId="18" fillId="23" borderId="14" xfId="0" applyNumberFormat="1" applyFont="1" applyFill="1" applyBorder="1" applyAlignment="1">
      <alignment horizontal="center" vertical="center" textRotation="90" wrapText="1"/>
    </xf>
    <xf numFmtId="49" fontId="18" fillId="24" borderId="14" xfId="0" applyNumberFormat="1" applyFont="1" applyFill="1" applyBorder="1" applyAlignment="1">
      <alignment horizontal="center" vertical="center" textRotation="90" wrapText="1"/>
    </xf>
    <xf numFmtId="49" fontId="18" fillId="25" borderId="32" xfId="0" applyNumberFormat="1" applyFont="1" applyFill="1" applyBorder="1" applyAlignment="1">
      <alignment horizontal="center" vertical="center" textRotation="90" wrapText="1"/>
    </xf>
    <xf numFmtId="49" fontId="20" fillId="0" borderId="27" xfId="0" applyNumberFormat="1" applyFont="1" applyBorder="1" applyAlignment="1">
      <alignment wrapText="1"/>
    </xf>
    <xf numFmtId="49" fontId="20" fillId="0" borderId="27" xfId="0" applyNumberFormat="1" applyFont="1" applyBorder="1"/>
    <xf numFmtId="49" fontId="21" fillId="0" borderId="27" xfId="0" applyNumberFormat="1" applyFont="1" applyBorder="1"/>
    <xf numFmtId="1" fontId="22" fillId="0" borderId="27" xfId="0" applyNumberFormat="1" applyFont="1" applyBorder="1"/>
    <xf numFmtId="0" fontId="21" fillId="0" borderId="27" xfId="0" applyNumberFormat="1" applyFont="1" applyBorder="1"/>
    <xf numFmtId="0" fontId="20" fillId="0" borderId="27" xfId="0" applyNumberFormat="1" applyFont="1" applyBorder="1"/>
    <xf numFmtId="0" fontId="21" fillId="0" borderId="27" xfId="0" applyNumberFormat="1" applyFont="1" applyBorder="1" applyAlignment="1">
      <alignment horizontal="right"/>
    </xf>
    <xf numFmtId="0" fontId="23" fillId="0" borderId="27" xfId="0" applyNumberFormat="1" applyFont="1" applyBorder="1" applyAlignment="1">
      <alignment horizontal="right"/>
    </xf>
    <xf numFmtId="0" fontId="24" fillId="0" borderId="27" xfId="0" applyNumberFormat="1" applyFont="1" applyBorder="1" applyAlignment="1">
      <alignment horizontal="right"/>
    </xf>
    <xf numFmtId="0" fontId="20" fillId="0" borderId="27" xfId="0" applyNumberFormat="1" applyFont="1" applyBorder="1" applyAlignment="1">
      <alignment horizontal="right"/>
    </xf>
    <xf numFmtId="0" fontId="25" fillId="0" borderId="27" xfId="0" applyNumberFormat="1" applyFont="1" applyBorder="1" applyAlignment="1">
      <alignment horizontal="right"/>
    </xf>
    <xf numFmtId="0" fontId="26" fillId="0" borderId="27" xfId="0" applyNumberFormat="1" applyFont="1" applyBorder="1" applyAlignment="1">
      <alignment horizontal="right"/>
    </xf>
    <xf numFmtId="0" fontId="27" fillId="0" borderId="27" xfId="0" applyNumberFormat="1" applyFont="1" applyBorder="1" applyAlignment="1">
      <alignment horizontal="right"/>
    </xf>
    <xf numFmtId="0" fontId="28" fillId="0" borderId="27" xfId="0" applyNumberFormat="1" applyFont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0" fontId="4" fillId="2" borderId="59" xfId="0" applyFont="1" applyFill="1" applyBorder="1" applyAlignment="1">
      <alignment horizontal="right"/>
    </xf>
    <xf numFmtId="2" fontId="22" fillId="0" borderId="30" xfId="0" applyNumberFormat="1" applyFont="1" applyBorder="1"/>
    <xf numFmtId="0" fontId="4" fillId="2" borderId="5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6" xfId="0" applyFont="1" applyFill="1" applyBorder="1" applyAlignment="1">
      <alignment horizontal="right" vertical="center"/>
    </xf>
    <xf numFmtId="49" fontId="1" fillId="0" borderId="16" xfId="0" applyNumberFormat="1" applyFont="1" applyBorder="1" applyAlignment="1">
      <alignment horizontal="right"/>
    </xf>
    <xf numFmtId="0" fontId="4" fillId="9" borderId="16" xfId="0" applyNumberFormat="1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4" fillId="9" borderId="57" xfId="0" applyNumberFormat="1" applyFont="1" applyFill="1" applyBorder="1" applyAlignment="1">
      <alignment horizontal="center"/>
    </xf>
    <xf numFmtId="0" fontId="4" fillId="9" borderId="57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2" borderId="16" xfId="0" applyFont="1" applyFill="1" applyBorder="1"/>
    <xf numFmtId="49" fontId="4" fillId="2" borderId="16" xfId="0" applyNumberFormat="1" applyFont="1" applyFill="1" applyBorder="1"/>
    <xf numFmtId="0" fontId="4" fillId="3" borderId="57" xfId="0" applyNumberFormat="1" applyFont="1" applyFill="1" applyBorder="1"/>
    <xf numFmtId="0" fontId="30" fillId="0" borderId="57" xfId="0" applyFont="1" applyBorder="1"/>
    <xf numFmtId="0" fontId="4" fillId="3" borderId="16" xfId="0" applyNumberFormat="1" applyFont="1" applyFill="1" applyBorder="1"/>
    <xf numFmtId="0" fontId="1" fillId="2" borderId="5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49" fontId="4" fillId="2" borderId="57" xfId="0" applyNumberFormat="1" applyFont="1" applyFill="1" applyBorder="1" applyAlignment="1">
      <alignment horizontal="left"/>
    </xf>
    <xf numFmtId="0" fontId="1" fillId="2" borderId="52" xfId="0" applyFont="1" applyFill="1" applyBorder="1" applyAlignment="1">
      <alignment horizontal="center"/>
    </xf>
    <xf numFmtId="1" fontId="1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vertical="center"/>
    </xf>
    <xf numFmtId="0" fontId="6" fillId="0" borderId="52" xfId="0" applyFont="1" applyBorder="1"/>
    <xf numFmtId="49" fontId="6" fillId="0" borderId="52" xfId="0" applyNumberFormat="1" applyFont="1" applyBorder="1" applyAlignment="1">
      <alignment horizontal="right"/>
    </xf>
    <xf numFmtId="0" fontId="4" fillId="2" borderId="52" xfId="0" applyFont="1" applyFill="1" applyBorder="1" applyAlignment="1">
      <alignment horizontal="center"/>
    </xf>
    <xf numFmtId="1" fontId="4" fillId="2" borderId="52" xfId="0" applyNumberFormat="1" applyFont="1" applyFill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29" fillId="0" borderId="57" xfId="0" applyFont="1" applyBorder="1" applyAlignment="1">
      <alignment horizontal="center"/>
    </xf>
    <xf numFmtId="0" fontId="29" fillId="0" borderId="57" xfId="0" applyFont="1" applyBorder="1"/>
    <xf numFmtId="0" fontId="9" fillId="11" borderId="5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11" borderId="57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9" fillId="2" borderId="57" xfId="0" applyFont="1" applyFill="1" applyBorder="1" applyAlignment="1">
      <alignment horizontal="center"/>
    </xf>
    <xf numFmtId="0" fontId="29" fillId="2" borderId="57" xfId="0" applyFont="1" applyFill="1" applyBorder="1"/>
    <xf numFmtId="0" fontId="14" fillId="0" borderId="57" xfId="0" applyFont="1" applyBorder="1" applyAlignment="1">
      <alignment horizontal="center"/>
    </xf>
    <xf numFmtId="49" fontId="1" fillId="2" borderId="57" xfId="0" applyNumberFormat="1" applyFont="1" applyFill="1" applyBorder="1" applyAlignment="1">
      <alignment vertical="center"/>
    </xf>
    <xf numFmtId="0" fontId="9" fillId="11" borderId="57" xfId="0" applyFont="1" applyFill="1" applyBorder="1" applyAlignment="1">
      <alignment horizontal="center"/>
    </xf>
    <xf numFmtId="0" fontId="14" fillId="2" borderId="57" xfId="0" applyFont="1" applyFill="1" applyBorder="1" applyAlignment="1">
      <alignment horizontal="center" vertical="center"/>
    </xf>
    <xf numFmtId="1" fontId="6" fillId="2" borderId="57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54" xfId="0" applyFont="1" applyBorder="1"/>
    <xf numFmtId="0" fontId="0" fillId="2" borderId="57" xfId="0" applyFill="1" applyBorder="1"/>
    <xf numFmtId="0" fontId="0" fillId="0" borderId="57" xfId="0" applyBorder="1"/>
    <xf numFmtId="49" fontId="6" fillId="2" borderId="57" xfId="0" applyNumberFormat="1" applyFont="1" applyFill="1" applyBorder="1"/>
    <xf numFmtId="0" fontId="0" fillId="2" borderId="22" xfId="0" applyFill="1" applyBorder="1"/>
    <xf numFmtId="49" fontId="6" fillId="2" borderId="57" xfId="0" applyNumberFormat="1" applyFont="1" applyFill="1" applyBorder="1" applyAlignment="1">
      <alignment horizontal="center"/>
    </xf>
    <xf numFmtId="49" fontId="1" fillId="27" borderId="57" xfId="0" applyNumberFormat="1" applyFont="1" applyFill="1" applyBorder="1" applyAlignment="1">
      <alignment horizontal="center"/>
    </xf>
    <xf numFmtId="49" fontId="1" fillId="27" borderId="57" xfId="0" applyNumberFormat="1" applyFont="1" applyFill="1" applyBorder="1"/>
    <xf numFmtId="49" fontId="14" fillId="27" borderId="57" xfId="0" applyNumberFormat="1" applyFont="1" applyFill="1" applyBorder="1" applyAlignment="1">
      <alignment horizontal="right"/>
    </xf>
    <xf numFmtId="49" fontId="14" fillId="27" borderId="57" xfId="0" applyNumberFormat="1" applyFont="1" applyFill="1" applyBorder="1" applyAlignment="1">
      <alignment horizontal="center"/>
    </xf>
    <xf numFmtId="9" fontId="14" fillId="27" borderId="57" xfId="0" applyNumberFormat="1" applyFont="1" applyFill="1" applyBorder="1"/>
    <xf numFmtId="0" fontId="4" fillId="2" borderId="15" xfId="0" applyFont="1" applyFill="1" applyBorder="1"/>
    <xf numFmtId="0" fontId="4" fillId="0" borderId="15" xfId="0" applyFont="1" applyBorder="1"/>
    <xf numFmtId="0" fontId="5" fillId="2" borderId="52" xfId="0" applyFont="1" applyFill="1" applyBorder="1"/>
    <xf numFmtId="49" fontId="4" fillId="2" borderId="3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49" fontId="1" fillId="4" borderId="14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7" borderId="14" xfId="0" applyNumberFormat="1" applyFont="1" applyFill="1" applyBorder="1" applyAlignment="1" applyProtection="1">
      <alignment horizontal="center"/>
      <protection locked="0"/>
    </xf>
    <xf numFmtId="49" fontId="1" fillId="8" borderId="14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49" fontId="1" fillId="10" borderId="14" xfId="0" applyNumberFormat="1" applyFont="1" applyFill="1" applyBorder="1" applyAlignment="1" applyProtection="1">
      <alignment horizontal="center"/>
      <protection locked="0"/>
    </xf>
    <xf numFmtId="0" fontId="4" fillId="27" borderId="57" xfId="0" applyFont="1" applyFill="1" applyBorder="1" applyAlignment="1">
      <alignment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0" borderId="14" xfId="0" applyFont="1" applyBorder="1" applyProtection="1"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75" xfId="0" applyFont="1" applyFill="1" applyBorder="1" applyAlignment="1" applyProtection="1">
      <alignment horizontal="center"/>
      <protection locked="0"/>
    </xf>
    <xf numFmtId="0" fontId="1" fillId="2" borderId="75" xfId="0" applyFont="1" applyFill="1" applyBorder="1" applyProtection="1">
      <protection locked="0"/>
    </xf>
    <xf numFmtId="0" fontId="42" fillId="0" borderId="57" xfId="0" applyFont="1" applyBorder="1"/>
    <xf numFmtId="0" fontId="42" fillId="0" borderId="57" xfId="0" applyFont="1" applyBorder="1" applyAlignment="1">
      <alignment horizontal="center"/>
    </xf>
    <xf numFmtId="0" fontId="43" fillId="0" borderId="57" xfId="0" applyNumberFormat="1" applyFont="1" applyBorder="1"/>
    <xf numFmtId="0" fontId="43" fillId="0" borderId="57" xfId="0" applyFont="1" applyBorder="1"/>
    <xf numFmtId="0" fontId="43" fillId="0" borderId="57" xfId="0" applyNumberFormat="1" applyFont="1" applyBorder="1" applyAlignment="1">
      <alignment horizontal="center"/>
    </xf>
    <xf numFmtId="165" fontId="44" fillId="0" borderId="27" xfId="0" applyNumberFormat="1" applyFont="1" applyBorder="1"/>
    <xf numFmtId="0" fontId="1" fillId="2" borderId="58" xfId="0" applyFont="1" applyFill="1" applyBorder="1" applyAlignment="1" applyProtection="1">
      <alignment horizontal="center" vertical="center"/>
      <protection locked="0"/>
    </xf>
    <xf numFmtId="0" fontId="1" fillId="13" borderId="58" xfId="0" applyNumberFormat="1" applyFont="1" applyFill="1" applyBorder="1" applyAlignment="1">
      <alignment vertical="center"/>
    </xf>
    <xf numFmtId="49" fontId="4" fillId="9" borderId="57" xfId="0" applyNumberFormat="1" applyFont="1" applyFill="1" applyBorder="1" applyAlignment="1">
      <alignment horizontal="center"/>
    </xf>
    <xf numFmtId="0" fontId="3" fillId="0" borderId="33" xfId="0" applyFont="1" applyBorder="1" applyAlignment="1">
      <alignment horizontal="right" vertical="center" wrapText="1"/>
    </xf>
    <xf numFmtId="49" fontId="45" fillId="28" borderId="57" xfId="0" applyNumberFormat="1" applyFont="1" applyFill="1" applyBorder="1" applyAlignment="1">
      <alignment horizontal="center" vertical="center" wrapText="1"/>
    </xf>
    <xf numFmtId="49" fontId="45" fillId="28" borderId="17" xfId="0" applyNumberFormat="1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/>
    </xf>
    <xf numFmtId="0" fontId="1" fillId="2" borderId="58" xfId="0" applyFont="1" applyFill="1" applyBorder="1" applyAlignment="1" applyProtection="1">
      <alignment vertical="center"/>
      <protection locked="0"/>
    </xf>
    <xf numFmtId="0" fontId="42" fillId="0" borderId="55" xfId="0" applyFont="1" applyBorder="1" applyAlignment="1">
      <alignment vertical="center"/>
    </xf>
    <xf numFmtId="0" fontId="42" fillId="0" borderId="57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NumberFormat="1" applyAlignment="1">
      <alignment vertical="center"/>
    </xf>
    <xf numFmtId="49" fontId="6" fillId="2" borderId="28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0" borderId="55" xfId="0" applyFont="1" applyBorder="1" applyAlignment="1">
      <alignment vertical="center"/>
    </xf>
    <xf numFmtId="49" fontId="6" fillId="2" borderId="13" xfId="0" applyNumberFormat="1" applyFont="1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vertical="center"/>
    </xf>
    <xf numFmtId="49" fontId="46" fillId="2" borderId="13" xfId="0" applyNumberFormat="1" applyFont="1" applyFill="1" applyBorder="1" applyAlignment="1">
      <alignment vertical="center"/>
    </xf>
    <xf numFmtId="49" fontId="46" fillId="0" borderId="13" xfId="0" applyNumberFormat="1" applyFont="1" applyFill="1" applyBorder="1" applyAlignment="1">
      <alignment vertical="center"/>
    </xf>
    <xf numFmtId="0" fontId="1" fillId="0" borderId="5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8" xfId="0" applyFont="1" applyFill="1" applyBorder="1" applyAlignment="1">
      <alignment horizontal="right" vertical="center"/>
    </xf>
    <xf numFmtId="49" fontId="1" fillId="0" borderId="38" xfId="0" applyNumberFormat="1" applyFont="1" applyFill="1" applyBorder="1" applyAlignment="1">
      <alignment horizontal="right"/>
    </xf>
    <xf numFmtId="0" fontId="1" fillId="0" borderId="76" xfId="0" applyFont="1" applyBorder="1"/>
    <xf numFmtId="0" fontId="0" fillId="0" borderId="17" xfId="0" applyBorder="1"/>
    <xf numFmtId="0" fontId="1" fillId="28" borderId="13" xfId="0" applyFont="1" applyFill="1" applyBorder="1" applyAlignment="1">
      <alignment horizontal="left" vertical="center"/>
    </xf>
    <xf numFmtId="0" fontId="0" fillId="28" borderId="57" xfId="0" applyFill="1" applyBorder="1"/>
    <xf numFmtId="0" fontId="1" fillId="28" borderId="57" xfId="0" applyFont="1" applyFill="1" applyBorder="1"/>
    <xf numFmtId="0" fontId="0" fillId="0" borderId="78" xfId="0" applyNumberFormat="1" applyBorder="1"/>
    <xf numFmtId="0" fontId="0" fillId="0" borderId="79" xfId="0" applyNumberFormat="1" applyBorder="1"/>
    <xf numFmtId="49" fontId="48" fillId="2" borderId="13" xfId="0" applyNumberFormat="1" applyFont="1" applyFill="1" applyBorder="1" applyAlignment="1">
      <alignment horizontal="left" wrapText="1"/>
    </xf>
    <xf numFmtId="49" fontId="1" fillId="2" borderId="57" xfId="0" applyNumberFormat="1" applyFont="1" applyFill="1" applyBorder="1" applyAlignment="1">
      <alignment horizontal="left" wrapText="1"/>
    </xf>
    <xf numFmtId="49" fontId="4" fillId="2" borderId="57" xfId="0" applyNumberFormat="1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left"/>
    </xf>
    <xf numFmtId="0" fontId="11" fillId="2" borderId="54" xfId="0" applyFont="1" applyFill="1" applyBorder="1" applyAlignment="1">
      <alignment horizontal="left"/>
    </xf>
    <xf numFmtId="0" fontId="1" fillId="2" borderId="31" xfId="0" applyNumberFormat="1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49" fontId="4" fillId="2" borderId="5" xfId="0" applyNumberFormat="1" applyFont="1" applyFill="1" applyBorder="1" applyAlignment="1">
      <alignment horizontal="center" vertical="center" wrapText="1"/>
    </xf>
    <xf numFmtId="0" fontId="0" fillId="2" borderId="59" xfId="0" applyFill="1" applyBorder="1"/>
    <xf numFmtId="0" fontId="0" fillId="2" borderId="34" xfId="0" applyFill="1" applyBorder="1"/>
    <xf numFmtId="0" fontId="0" fillId="2" borderId="60" xfId="0" applyFill="1" applyBorder="1"/>
    <xf numFmtId="49" fontId="1" fillId="2" borderId="13" xfId="0" applyNumberFormat="1" applyFont="1" applyFill="1" applyBorder="1" applyAlignment="1">
      <alignment vertical="center"/>
    </xf>
    <xf numFmtId="0" fontId="0" fillId="2" borderId="57" xfId="0" applyFill="1" applyBorder="1"/>
    <xf numFmtId="49" fontId="1" fillId="2" borderId="13" xfId="0" applyNumberFormat="1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>
      <alignment horizontal="right"/>
    </xf>
    <xf numFmtId="0" fontId="0" fillId="2" borderId="54" xfId="0" applyFill="1" applyBorder="1"/>
    <xf numFmtId="49" fontId="4" fillId="2" borderId="12" xfId="0" applyNumberFormat="1" applyFont="1" applyFill="1" applyBorder="1"/>
    <xf numFmtId="0" fontId="0" fillId="2" borderId="52" xfId="0" applyFill="1" applyBorder="1"/>
    <xf numFmtId="49" fontId="4" fillId="2" borderId="57" xfId="0" applyNumberFormat="1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0" fillId="0" borderId="57" xfId="0" applyBorder="1"/>
    <xf numFmtId="0" fontId="1" fillId="0" borderId="57" xfId="0" applyFont="1" applyBorder="1"/>
    <xf numFmtId="49" fontId="4" fillId="2" borderId="13" xfId="0" applyNumberFormat="1" applyFont="1" applyFill="1" applyBorder="1" applyAlignment="1">
      <alignment horizontal="center"/>
    </xf>
    <xf numFmtId="0" fontId="5" fillId="0" borderId="57" xfId="0" applyFont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9" fontId="38" fillId="0" borderId="57" xfId="0" applyNumberFormat="1" applyFont="1" applyBorder="1" applyAlignment="1">
      <alignment horizontal="center"/>
    </xf>
    <xf numFmtId="0" fontId="41" fillId="0" borderId="57" xfId="0" applyFont="1" applyBorder="1"/>
    <xf numFmtId="49" fontId="4" fillId="0" borderId="57" xfId="0" applyNumberFormat="1" applyFont="1" applyBorder="1" applyAlignment="1">
      <alignment horizontal="center"/>
    </xf>
    <xf numFmtId="14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6" xfId="0" applyNumberFormat="1" applyFill="1" applyBorder="1" applyProtection="1">
      <protection locked="0"/>
    </xf>
    <xf numFmtId="14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57" xfId="0" applyNumberFormat="1" applyFont="1" applyBorder="1" applyAlignment="1">
      <alignment horizontal="right"/>
    </xf>
    <xf numFmtId="0" fontId="0" fillId="0" borderId="54" xfId="0" applyBorder="1"/>
    <xf numFmtId="0" fontId="0" fillId="0" borderId="55" xfId="0" applyBorder="1"/>
    <xf numFmtId="0" fontId="1" fillId="0" borderId="8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49" fontId="18" fillId="14" borderId="8" xfId="0" applyNumberFormat="1" applyFont="1" applyFill="1" applyBorder="1" applyAlignment="1">
      <alignment horizontal="center" vertical="center" wrapText="1"/>
    </xf>
    <xf numFmtId="0" fontId="36" fillId="2" borderId="9" xfId="0" applyFont="1" applyFill="1" applyBorder="1"/>
    <xf numFmtId="0" fontId="36" fillId="2" borderId="6" xfId="0" applyFont="1" applyFill="1" applyBorder="1"/>
    <xf numFmtId="49" fontId="18" fillId="15" borderId="14" xfId="0" applyNumberFormat="1" applyFont="1" applyFill="1" applyBorder="1" applyAlignment="1">
      <alignment horizontal="center" vertical="center" wrapText="1"/>
    </xf>
    <xf numFmtId="0" fontId="36" fillId="2" borderId="14" xfId="0" applyFont="1" applyFill="1" applyBorder="1"/>
    <xf numFmtId="49" fontId="18" fillId="16" borderId="14" xfId="0" applyNumberFormat="1" applyFont="1" applyFill="1" applyBorder="1" applyAlignment="1">
      <alignment horizontal="center" vertical="center" wrapText="1"/>
    </xf>
    <xf numFmtId="0" fontId="36" fillId="0" borderId="14" xfId="0" applyFont="1" applyBorder="1"/>
    <xf numFmtId="49" fontId="18" fillId="17" borderId="14" xfId="0" applyNumberFormat="1" applyFont="1" applyFill="1" applyBorder="1" applyAlignment="1">
      <alignment horizontal="center" vertical="center" wrapText="1"/>
    </xf>
    <xf numFmtId="49" fontId="18" fillId="18" borderId="14" xfId="0" applyNumberFormat="1" applyFont="1" applyFill="1" applyBorder="1" applyAlignment="1">
      <alignment horizontal="center" vertical="center" wrapText="1"/>
    </xf>
    <xf numFmtId="49" fontId="18" fillId="19" borderId="14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left"/>
    </xf>
    <xf numFmtId="0" fontId="15" fillId="0" borderId="57" xfId="0" applyFont="1" applyBorder="1" applyAlignment="1">
      <alignment horizontal="center"/>
    </xf>
    <xf numFmtId="9" fontId="4" fillId="0" borderId="57" xfId="0" applyNumberFormat="1" applyFont="1" applyBorder="1" applyAlignment="1">
      <alignment horizontal="center"/>
    </xf>
    <xf numFmtId="9" fontId="15" fillId="0" borderId="57" xfId="0" applyNumberFormat="1" applyFont="1" applyBorder="1" applyAlignment="1">
      <alignment horizontal="center"/>
    </xf>
    <xf numFmtId="9" fontId="38" fillId="27" borderId="57" xfId="0" applyNumberFormat="1" applyFont="1" applyFill="1" applyBorder="1" applyAlignment="1">
      <alignment horizontal="center"/>
    </xf>
    <xf numFmtId="0" fontId="39" fillId="27" borderId="57" xfId="0" applyFont="1" applyFill="1" applyBorder="1" applyAlignment="1">
      <alignment horizontal="center"/>
    </xf>
    <xf numFmtId="49" fontId="4" fillId="2" borderId="31" xfId="0" applyNumberFormat="1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9" fontId="5" fillId="0" borderId="57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 vertical="center" wrapText="1"/>
    </xf>
    <xf numFmtId="0" fontId="36" fillId="0" borderId="32" xfId="0" applyFont="1" applyBorder="1"/>
    <xf numFmtId="49" fontId="18" fillId="20" borderId="14" xfId="0" applyNumberFormat="1" applyFont="1" applyFill="1" applyBorder="1" applyAlignment="1">
      <alignment horizontal="center" vertical="center" textRotation="90" wrapText="1"/>
    </xf>
    <xf numFmtId="0" fontId="36" fillId="0" borderId="14" xfId="0" applyFont="1" applyBorder="1" applyAlignment="1">
      <alignment textRotation="90"/>
    </xf>
    <xf numFmtId="0" fontId="1" fillId="0" borderId="77" xfId="0" applyFont="1" applyBorder="1" applyAlignment="1">
      <alignment horizontal="left" vertical="center"/>
    </xf>
    <xf numFmtId="0" fontId="0" fillId="2" borderId="78" xfId="0" applyFill="1" applyBorder="1"/>
    <xf numFmtId="0" fontId="0" fillId="2" borderId="9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6" xfId="0" applyBorder="1" applyProtection="1">
      <protection locked="0"/>
    </xf>
    <xf numFmtId="49" fontId="6" fillId="2" borderId="16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0" borderId="5" xfId="0" applyBorder="1"/>
    <xf numFmtId="0" fontId="0" fillId="0" borderId="16" xfId="0" applyBorder="1"/>
    <xf numFmtId="0" fontId="0" fillId="2" borderId="9" xfId="0" applyFill="1" applyBorder="1" applyAlignment="1" applyProtection="1">
      <alignment horizontal="center"/>
      <protection locked="0"/>
    </xf>
    <xf numFmtId="49" fontId="1" fillId="0" borderId="7" xfId="0" applyNumberFormat="1" applyFont="1" applyBorder="1" applyAlignment="1">
      <alignment horizontal="right"/>
    </xf>
    <xf numFmtId="0" fontId="0" fillId="0" borderId="7" xfId="0" applyBorder="1"/>
    <xf numFmtId="0" fontId="0" fillId="0" borderId="9" xfId="0" applyBorder="1" applyAlignment="1" applyProtection="1">
      <alignment horizontal="center"/>
      <protection locked="0"/>
    </xf>
    <xf numFmtId="0" fontId="1" fillId="2" borderId="13" xfId="0" applyFont="1" applyFill="1" applyBorder="1"/>
    <xf numFmtId="49" fontId="1" fillId="2" borderId="57" xfId="0" applyNumberFormat="1" applyFont="1" applyFill="1" applyBorder="1" applyAlignment="1">
      <alignment horizontal="right"/>
    </xf>
    <xf numFmtId="49" fontId="12" fillId="0" borderId="55" xfId="0" applyNumberFormat="1" applyFont="1" applyBorder="1" applyAlignment="1">
      <alignment horizontal="right"/>
    </xf>
    <xf numFmtId="0" fontId="36" fillId="0" borderId="57" xfId="0" applyFont="1" applyBorder="1"/>
    <xf numFmtId="0" fontId="36" fillId="0" borderId="54" xfId="0" applyFont="1" applyBorder="1"/>
    <xf numFmtId="17" fontId="1" fillId="0" borderId="8" xfId="0" applyNumberFormat="1" applyFont="1" applyBorder="1" applyAlignment="1" applyProtection="1">
      <alignment horizontal="center"/>
      <protection locked="0"/>
    </xf>
    <xf numFmtId="0" fontId="1" fillId="2" borderId="57" xfId="0" applyFont="1" applyFill="1" applyBorder="1"/>
    <xf numFmtId="0" fontId="1" fillId="2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49" fontId="45" fillId="0" borderId="78" xfId="0" applyNumberFormat="1" applyFont="1" applyBorder="1" applyAlignment="1">
      <alignment horizontal="center" vertical="center" wrapText="1"/>
    </xf>
    <xf numFmtId="49" fontId="1" fillId="2" borderId="53" xfId="0" applyNumberFormat="1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49" fontId="1" fillId="2" borderId="53" xfId="0" applyNumberFormat="1" applyFont="1" applyFill="1" applyBorder="1" applyAlignment="1">
      <alignment horizontal="left"/>
    </xf>
    <xf numFmtId="49" fontId="1" fillId="2" borderId="53" xfId="0" applyNumberFormat="1" applyFont="1" applyFill="1" applyBorder="1" applyAlignment="1">
      <alignment horizontal="left" vertical="top" wrapText="1"/>
    </xf>
    <xf numFmtId="0" fontId="0" fillId="2" borderId="9" xfId="0" applyFill="1" applyBorder="1"/>
    <xf numFmtId="0" fontId="0" fillId="2" borderId="6" xfId="0" applyFill="1" applyBorder="1"/>
    <xf numFmtId="49" fontId="17" fillId="2" borderId="15" xfId="0" applyNumberFormat="1" applyFont="1" applyFill="1" applyBorder="1" applyAlignment="1">
      <alignment horizontal="center" wrapText="1"/>
    </xf>
    <xf numFmtId="49" fontId="17" fillId="2" borderId="60" xfId="0" applyNumberFormat="1" applyFont="1" applyFill="1" applyBorder="1" applyAlignment="1">
      <alignment horizontal="center" wrapText="1"/>
    </xf>
    <xf numFmtId="49" fontId="4" fillId="2" borderId="56" xfId="0" applyNumberFormat="1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right" vertical="center"/>
    </xf>
    <xf numFmtId="0" fontId="31" fillId="2" borderId="60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49" fontId="46" fillId="2" borderId="53" xfId="0" applyNumberFormat="1" applyFont="1" applyFill="1" applyBorder="1" applyAlignment="1">
      <alignment horizontal="left" wrapText="1"/>
    </xf>
    <xf numFmtId="49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49" fontId="10" fillId="2" borderId="57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left" vertical="center" wrapText="1"/>
    </xf>
    <xf numFmtId="49" fontId="6" fillId="2" borderId="57" xfId="0" applyNumberFormat="1" applyFont="1" applyFill="1" applyBorder="1" applyAlignment="1">
      <alignment horizontal="left" vertical="center" wrapText="1"/>
    </xf>
    <xf numFmtId="49" fontId="1" fillId="2" borderId="5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33" fillId="2" borderId="16" xfId="0" applyFont="1" applyFill="1" applyBorder="1" applyAlignment="1" applyProtection="1">
      <alignment horizontal="left" vertical="center"/>
      <protection locked="0"/>
    </xf>
    <xf numFmtId="0" fontId="33" fillId="2" borderId="59" xfId="0" applyFont="1" applyFill="1" applyBorder="1" applyAlignment="1" applyProtection="1">
      <alignment horizontal="left" vertical="center"/>
      <protection locked="0"/>
    </xf>
    <xf numFmtId="0" fontId="33" fillId="2" borderId="55" xfId="0" applyFont="1" applyFill="1" applyBorder="1" applyAlignment="1" applyProtection="1">
      <alignment horizontal="left" vertical="center"/>
      <protection locked="0"/>
    </xf>
    <xf numFmtId="0" fontId="33" fillId="2" borderId="57" xfId="0" applyFont="1" applyFill="1" applyBorder="1" applyAlignment="1" applyProtection="1">
      <alignment horizontal="left" vertical="center"/>
      <protection locked="0"/>
    </xf>
    <xf numFmtId="0" fontId="33" fillId="2" borderId="54" xfId="0" applyFont="1" applyFill="1" applyBorder="1" applyAlignment="1" applyProtection="1">
      <alignment horizontal="left" vertical="center"/>
      <protection locked="0"/>
    </xf>
    <xf numFmtId="0" fontId="33" fillId="2" borderId="34" xfId="0" applyFont="1" applyFill="1" applyBorder="1" applyAlignment="1" applyProtection="1">
      <alignment horizontal="left" vertical="center"/>
      <protection locked="0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2" borderId="60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67" xfId="0" applyFont="1" applyFill="1" applyBorder="1" applyAlignment="1" applyProtection="1">
      <alignment horizontal="left" vertical="center"/>
      <protection locked="0"/>
    </xf>
    <xf numFmtId="0" fontId="4" fillId="2" borderId="13" xfId="0" applyNumberFormat="1" applyFont="1" applyFill="1" applyBorder="1" applyAlignment="1">
      <alignment horizontal="right"/>
    </xf>
    <xf numFmtId="0" fontId="32" fillId="2" borderId="57" xfId="0" applyFont="1" applyFill="1" applyBorder="1" applyAlignment="1">
      <alignment horizontal="right"/>
    </xf>
    <xf numFmtId="0" fontId="32" fillId="0" borderId="57" xfId="0" applyFont="1" applyBorder="1" applyAlignment="1">
      <alignment horizontal="right"/>
    </xf>
    <xf numFmtId="0" fontId="32" fillId="0" borderId="17" xfId="0" applyFont="1" applyBorder="1" applyAlignment="1">
      <alignment horizontal="right"/>
    </xf>
    <xf numFmtId="49" fontId="1" fillId="0" borderId="55" xfId="0" applyNumberFormat="1" applyFont="1" applyBorder="1"/>
    <xf numFmtId="166" fontId="4" fillId="2" borderId="8" xfId="0" applyNumberFormat="1" applyFont="1" applyFill="1" applyBorder="1" applyAlignment="1" applyProtection="1">
      <alignment horizontal="left" vertical="center"/>
      <protection locked="0"/>
    </xf>
    <xf numFmtId="166" fontId="15" fillId="2" borderId="9" xfId="0" applyNumberFormat="1" applyFont="1" applyFill="1" applyBorder="1" applyAlignment="1" applyProtection="1">
      <alignment horizontal="left" vertical="center"/>
      <protection locked="0"/>
    </xf>
    <xf numFmtId="166" fontId="15" fillId="2" borderId="6" xfId="0" applyNumberFormat="1" applyFont="1" applyFill="1" applyBorder="1" applyAlignment="1" applyProtection="1">
      <alignment horizontal="left" vertical="center"/>
      <protection locked="0"/>
    </xf>
    <xf numFmtId="49" fontId="1" fillId="0" borderId="55" xfId="0" applyNumberFormat="1" applyFont="1" applyBorder="1" applyAlignment="1">
      <alignment horizontal="right"/>
    </xf>
    <xf numFmtId="0" fontId="11" fillId="0" borderId="57" xfId="0" applyFont="1" applyBorder="1" applyAlignment="1">
      <alignment horizontal="right"/>
    </xf>
    <xf numFmtId="0" fontId="11" fillId="0" borderId="54" xfId="0" applyFont="1" applyBorder="1" applyAlignment="1">
      <alignment horizontal="right"/>
    </xf>
    <xf numFmtId="166" fontId="15" fillId="2" borderId="67" xfId="0" applyNumberFormat="1" applyFont="1" applyFill="1" applyBorder="1" applyAlignment="1" applyProtection="1">
      <alignment horizontal="left" vertical="center"/>
      <protection locked="0"/>
    </xf>
    <xf numFmtId="0" fontId="1" fillId="2" borderId="5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67" xfId="0" applyFont="1" applyFill="1" applyBorder="1" applyAlignment="1">
      <alignment horizontal="left" vertical="top" wrapText="1"/>
    </xf>
    <xf numFmtId="49" fontId="4" fillId="2" borderId="13" xfId="0" applyNumberFormat="1" applyFont="1" applyFill="1" applyBorder="1" applyAlignment="1">
      <alignment horizontal="right"/>
    </xf>
    <xf numFmtId="0" fontId="2" fillId="2" borderId="57" xfId="0" applyFont="1" applyFill="1" applyBorder="1" applyAlignment="1">
      <alignment horizontal="right"/>
    </xf>
    <xf numFmtId="0" fontId="2" fillId="0" borderId="57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1" fontId="4" fillId="9" borderId="52" xfId="0" applyNumberFormat="1" applyFont="1" applyFill="1" applyBorder="1" applyAlignment="1">
      <alignment horizontal="center"/>
    </xf>
    <xf numFmtId="0" fontId="18" fillId="9" borderId="4" xfId="0" applyFont="1" applyFill="1" applyBorder="1" applyAlignment="1">
      <alignment horizontal="center"/>
    </xf>
    <xf numFmtId="9" fontId="4" fillId="0" borderId="52" xfId="0" applyNumberFormat="1" applyFont="1" applyBorder="1" applyAlignment="1">
      <alignment horizontal="center"/>
    </xf>
    <xf numFmtId="9" fontId="18" fillId="0" borderId="5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1" fillId="0" borderId="57" xfId="0" applyFont="1" applyBorder="1"/>
    <xf numFmtId="1" fontId="4" fillId="0" borderId="49" xfId="0" applyNumberFormat="1" applyFont="1" applyBorder="1" applyAlignment="1">
      <alignment horizontal="center"/>
    </xf>
    <xf numFmtId="0" fontId="0" fillId="0" borderId="49" xfId="0" applyBorder="1"/>
    <xf numFmtId="9" fontId="4" fillId="0" borderId="49" xfId="0" applyNumberFormat="1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" fillId="2" borderId="5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</cellXfs>
  <cellStyles count="1">
    <cellStyle name="Normal" xfId="0" builtinId="0"/>
  </cellStyles>
  <dxfs count="5">
    <dxf>
      <font>
        <b/>
        <color rgb="FF008000"/>
      </font>
      <fill>
        <patternFill patternType="solid">
          <fgColor indexed="22"/>
          <bgColor indexed="10"/>
        </patternFill>
      </fill>
    </dxf>
    <dxf>
      <font>
        <b/>
        <color rgb="FFFF0000"/>
      </font>
    </dxf>
    <dxf>
      <font>
        <color rgb="FF008000"/>
      </font>
      <fill>
        <patternFill patternType="solid">
          <fgColor indexed="22"/>
          <bgColor indexed="10"/>
        </patternFill>
      </fill>
    </dxf>
    <dxf>
      <font>
        <color rgb="FFFF0000"/>
      </font>
      <fill>
        <patternFill patternType="solid">
          <fgColor indexed="22"/>
          <bgColor indexed="10"/>
        </patternFill>
      </fill>
    </dxf>
    <dxf>
      <font>
        <color rgb="FF008000"/>
      </font>
      <fill>
        <patternFill patternType="solid">
          <fgColor indexed="22"/>
          <bgColor indexed="1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FF2600"/>
      <rgbColor rgb="FFA7A7A7"/>
      <rgbColor rgb="FF335593"/>
      <rgbColor rgb="FF4472C4"/>
      <rgbColor rgb="FF7295D2"/>
      <rgbColor rgb="FFA1B8E1"/>
      <rgbColor rgb="FF365B9C"/>
      <rgbColor rgb="FFD8D8D8"/>
      <rgbColor rgb="FFB4C6E7"/>
      <rgbColor rgb="FFBBBBBB"/>
      <rgbColor rgb="00000000"/>
      <rgbColor rgb="FF008000"/>
      <rgbColor rgb="FFBFBFBF"/>
      <rgbColor rgb="FFDDDDDD"/>
      <rgbColor rgb="FF598A38"/>
      <rgbColor rgb="FFFEFB00"/>
      <rgbColor rgb="FF00F900"/>
      <rgbColor rgb="FF008E00"/>
      <rgbColor rgb="FF935100"/>
      <rgbColor rgb="FF0096FF"/>
      <rgbColor rgb="FFFF9300"/>
      <rgbColor rgb="FF942092"/>
      <rgbColor rgb="FFD6A14D"/>
      <rgbColor rgb="FFD5D5D5"/>
      <rgbColor rgb="FFFFD478"/>
      <rgbColor rgb="FFFEF411"/>
      <rgbColor rgb="FFED7D31"/>
      <rgbColor rgb="FF00B0F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79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213359</xdr:colOff>
      <xdr:row>0</xdr:row>
      <xdr:rowOff>19050</xdr:rowOff>
    </xdr:from>
    <xdr:to>
      <xdr:col>6</xdr:col>
      <xdr:colOff>190500</xdr:colOff>
      <xdr:row>0</xdr:row>
      <xdr:rowOff>877859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4508A3-F37B-4830-A46A-8A03F3963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09" y="19050"/>
          <a:ext cx="3387091" cy="858809"/>
        </a:xfrm>
        <a:prstGeom prst="rect">
          <a:avLst/>
        </a:prstGeom>
      </xdr:spPr>
    </xdr:pic>
    <xdr:clientData/>
  </xdr:twoCellAnchor>
  <xdr:twoCellAnchor editAs="oneCell">
    <xdr:from>
      <xdr:col>26</xdr:col>
      <xdr:colOff>274320</xdr:colOff>
      <xdr:row>0</xdr:row>
      <xdr:rowOff>0</xdr:rowOff>
    </xdr:from>
    <xdr:to>
      <xdr:col>28</xdr:col>
      <xdr:colOff>57150</xdr:colOff>
      <xdr:row>0</xdr:row>
      <xdr:rowOff>899043</xdr:rowOff>
    </xdr:to>
    <xdr:pic>
      <xdr:nvPicPr>
        <xdr:cNvPr id="3" name="Picture 2" descr="A picture containing outdoor object, pinwheel, envelope&#10;&#10;Description automatically generated">
          <a:extLst>
            <a:ext uri="{FF2B5EF4-FFF2-40B4-BE49-F238E27FC236}">
              <a16:creationId xmlns:a16="http://schemas.microsoft.com/office/drawing/2014/main" id="{EE87F335-4A8E-4FB5-AB35-5CE8C13E9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0520" y="0"/>
          <a:ext cx="954405" cy="906663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8"/>
  <sheetViews>
    <sheetView showGridLines="0" tabSelected="1" workbookViewId="0">
      <selection activeCell="Y103" sqref="Y103"/>
    </sheetView>
  </sheetViews>
  <sheetFormatPr defaultColWidth="8.6640625" defaultRowHeight="15" customHeight="1" x14ac:dyDescent="0.3"/>
  <cols>
    <col min="1" max="1" width="1.33203125" style="1" customWidth="1"/>
    <col min="2" max="2" width="9.6640625" style="1" customWidth="1"/>
    <col min="3" max="3" width="8.6640625" style="1" customWidth="1"/>
    <col min="4" max="4" width="14.109375" style="1" bestFit="1" customWidth="1"/>
    <col min="5" max="11" width="8.6640625" style="1" customWidth="1"/>
    <col min="12" max="12" width="14" style="1" bestFit="1" customWidth="1"/>
    <col min="13" max="29" width="8.6640625" style="1" customWidth="1"/>
    <col min="30" max="34" width="8.6640625" style="1" hidden="1" customWidth="1"/>
    <col min="35" max="35" width="8.6640625" style="1" customWidth="1"/>
    <col min="36" max="16384" width="8.6640625" style="1"/>
  </cols>
  <sheetData>
    <row r="1" spans="1:34" ht="73.8" customHeight="1" thickBot="1" x14ac:dyDescent="0.35">
      <c r="A1" s="378"/>
      <c r="B1" s="450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72" t="s">
        <v>0</v>
      </c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383"/>
      <c r="AB1" s="383"/>
      <c r="AC1" s="384"/>
      <c r="AD1" s="379"/>
      <c r="AE1" s="2"/>
      <c r="AF1" s="2"/>
      <c r="AG1" s="2"/>
      <c r="AH1" s="2"/>
    </row>
    <row r="2" spans="1:34" ht="19.2" customHeight="1" thickBot="1" x14ac:dyDescent="0.35">
      <c r="A2" s="3"/>
      <c r="B2" s="380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2"/>
      <c r="N2" s="382"/>
      <c r="O2" s="382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4"/>
      <c r="AD2" s="148"/>
      <c r="AE2" s="352"/>
      <c r="AF2" s="352"/>
      <c r="AG2" s="352"/>
      <c r="AH2" s="352"/>
    </row>
    <row r="3" spans="1:34" ht="20.25" customHeight="1" x14ac:dyDescent="0.3">
      <c r="A3" s="3"/>
      <c r="B3" s="8" t="s">
        <v>1</v>
      </c>
      <c r="C3" s="320"/>
      <c r="D3" s="149"/>
      <c r="E3" s="149"/>
      <c r="F3" s="149"/>
      <c r="G3" s="150"/>
      <c r="H3" s="150"/>
      <c r="I3" s="150"/>
      <c r="J3" s="150"/>
      <c r="K3" s="150"/>
      <c r="L3" s="15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51"/>
      <c r="Y3" s="151"/>
      <c r="Z3" s="151"/>
      <c r="AA3" s="151"/>
      <c r="AB3" s="151"/>
      <c r="AC3" s="5"/>
      <c r="AD3" s="148"/>
      <c r="AE3" s="41"/>
      <c r="AF3" s="41"/>
      <c r="AG3" s="41"/>
      <c r="AH3" s="41"/>
    </row>
    <row r="4" spans="1:34" ht="15" customHeight="1" x14ac:dyDescent="0.3">
      <c r="A4" s="3"/>
      <c r="B4" s="403" t="s">
        <v>2</v>
      </c>
      <c r="C4" s="398"/>
      <c r="D4" s="398"/>
      <c r="E4" s="398"/>
      <c r="F4" s="404"/>
      <c r="G4" s="401"/>
      <c r="H4" s="452"/>
      <c r="I4" s="452"/>
      <c r="J4" s="452"/>
      <c r="K4" s="452"/>
      <c r="L4" s="452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4"/>
      <c r="X4" s="101"/>
      <c r="Y4" s="106"/>
      <c r="Z4" s="106"/>
      <c r="AA4" s="106"/>
      <c r="AB4" s="106"/>
      <c r="AC4" s="15"/>
      <c r="AD4" s="148"/>
      <c r="AE4" s="148"/>
      <c r="AF4" s="148"/>
      <c r="AG4" s="148"/>
      <c r="AH4" s="148"/>
    </row>
    <row r="5" spans="1:34" ht="19.2" customHeight="1" x14ac:dyDescent="0.3">
      <c r="A5" s="3"/>
      <c r="B5" s="9"/>
      <c r="C5" s="152"/>
      <c r="D5" s="152"/>
      <c r="E5" s="152"/>
      <c r="F5" s="152"/>
      <c r="G5" s="455" t="s">
        <v>3</v>
      </c>
      <c r="H5" s="456"/>
      <c r="I5" s="456"/>
      <c r="J5" s="456"/>
      <c r="K5" s="456"/>
      <c r="L5" s="394"/>
      <c r="M5" s="457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106"/>
      <c r="Y5" s="106"/>
      <c r="Z5" s="106"/>
      <c r="AA5" s="106"/>
      <c r="AB5" s="106"/>
      <c r="AC5" s="15"/>
      <c r="AD5" s="153"/>
      <c r="AE5" s="153"/>
      <c r="AF5" s="153"/>
      <c r="AG5" s="153"/>
      <c r="AH5" s="153"/>
    </row>
    <row r="6" spans="1:34" ht="7.95" customHeight="1" x14ac:dyDescent="0.3">
      <c r="A6" s="3"/>
      <c r="B6" s="9"/>
      <c r="C6" s="154"/>
      <c r="D6" s="154"/>
      <c r="E6" s="154"/>
      <c r="F6" s="154"/>
      <c r="G6" s="155"/>
      <c r="H6" s="155"/>
      <c r="I6" s="155"/>
      <c r="J6" s="155"/>
      <c r="K6" s="155"/>
      <c r="L6" s="12"/>
      <c r="M6" s="156"/>
      <c r="N6" s="106"/>
      <c r="O6" s="106"/>
      <c r="P6" s="106"/>
      <c r="Q6" s="156"/>
      <c r="R6" s="156"/>
      <c r="S6" s="156"/>
      <c r="T6" s="156"/>
      <c r="U6" s="156"/>
      <c r="V6" s="156"/>
      <c r="W6" s="156"/>
      <c r="X6" s="106"/>
      <c r="Y6" s="106"/>
      <c r="Z6" s="106"/>
      <c r="AA6" s="106"/>
      <c r="AB6" s="106"/>
      <c r="AC6" s="15"/>
      <c r="AD6" s="153"/>
      <c r="AE6" s="153"/>
      <c r="AF6" s="153"/>
      <c r="AG6" s="153"/>
      <c r="AH6" s="153"/>
    </row>
    <row r="7" spans="1:34" ht="15" customHeight="1" x14ac:dyDescent="0.3">
      <c r="A7" s="3"/>
      <c r="B7" s="403" t="s">
        <v>4</v>
      </c>
      <c r="C7" s="398"/>
      <c r="D7" s="398"/>
      <c r="E7" s="398"/>
      <c r="F7" s="404"/>
      <c r="G7" s="401"/>
      <c r="H7" s="459"/>
      <c r="I7" s="459"/>
      <c r="J7" s="459"/>
      <c r="K7" s="459"/>
      <c r="L7" s="459"/>
      <c r="M7" s="425"/>
      <c r="N7" s="460" t="s">
        <v>5</v>
      </c>
      <c r="O7" s="461"/>
      <c r="P7" s="461"/>
      <c r="Q7" s="424"/>
      <c r="R7" s="462"/>
      <c r="S7" s="462"/>
      <c r="T7" s="462"/>
      <c r="U7" s="462"/>
      <c r="V7" s="462"/>
      <c r="W7" s="425"/>
      <c r="X7" s="101"/>
      <c r="Y7" s="106"/>
      <c r="Z7" s="106"/>
      <c r="AA7" s="106"/>
      <c r="AB7" s="106"/>
      <c r="AC7" s="15"/>
      <c r="AD7" s="148"/>
      <c r="AE7" s="148"/>
      <c r="AF7" s="148"/>
      <c r="AG7" s="148"/>
      <c r="AH7" s="148"/>
    </row>
    <row r="8" spans="1:34" ht="7.95" customHeight="1" x14ac:dyDescent="0.3">
      <c r="A8" s="3"/>
      <c r="B8" s="9"/>
      <c r="C8" s="154"/>
      <c r="D8" s="154"/>
      <c r="E8" s="154"/>
      <c r="F8" s="152"/>
      <c r="G8" s="157"/>
      <c r="H8" s="157"/>
      <c r="I8" s="157"/>
      <c r="J8" s="157"/>
      <c r="K8" s="13"/>
      <c r="L8" s="13"/>
      <c r="M8" s="158"/>
      <c r="N8" s="106"/>
      <c r="O8" s="106"/>
      <c r="P8" s="106"/>
      <c r="Q8" s="158"/>
      <c r="R8" s="158"/>
      <c r="S8" s="158"/>
      <c r="T8" s="158"/>
      <c r="U8" s="158"/>
      <c r="V8" s="158"/>
      <c r="W8" s="158"/>
      <c r="X8" s="106"/>
      <c r="Y8" s="106"/>
      <c r="Z8" s="106"/>
      <c r="AA8" s="106"/>
      <c r="AB8" s="106"/>
      <c r="AC8" s="15"/>
      <c r="AD8" s="148"/>
      <c r="AE8" s="148"/>
      <c r="AF8" s="148"/>
      <c r="AG8" s="148"/>
      <c r="AH8" s="148"/>
    </row>
    <row r="9" spans="1:34" ht="15" customHeight="1" x14ac:dyDescent="0.3">
      <c r="A9" s="3"/>
      <c r="B9" s="463"/>
      <c r="C9" s="398"/>
      <c r="D9" s="469"/>
      <c r="E9" s="398"/>
      <c r="F9" s="398"/>
      <c r="G9" s="470"/>
      <c r="H9" s="471"/>
      <c r="I9" s="12"/>
      <c r="J9" s="470"/>
      <c r="K9" s="471"/>
      <c r="L9" s="12"/>
      <c r="M9" s="156"/>
      <c r="N9" s="106"/>
      <c r="O9" s="106"/>
      <c r="P9" s="106"/>
      <c r="Q9" s="106"/>
      <c r="R9" s="106"/>
      <c r="S9" s="156"/>
      <c r="T9" s="156"/>
      <c r="U9" s="156"/>
      <c r="V9" s="156"/>
      <c r="W9" s="156"/>
      <c r="X9" s="106"/>
      <c r="Y9" s="106"/>
      <c r="Z9" s="106"/>
      <c r="AA9" s="106"/>
      <c r="AB9" s="106"/>
      <c r="AC9" s="15"/>
      <c r="AD9" s="148"/>
      <c r="AE9" s="148"/>
      <c r="AF9" s="148"/>
      <c r="AG9" s="148"/>
      <c r="AH9" s="148"/>
    </row>
    <row r="10" spans="1:34" ht="15" customHeight="1" x14ac:dyDescent="0.3">
      <c r="A10" s="3"/>
      <c r="B10" s="463"/>
      <c r="C10" s="398"/>
      <c r="D10" s="464" t="s">
        <v>6</v>
      </c>
      <c r="E10" s="398"/>
      <c r="F10" s="404"/>
      <c r="G10" s="401"/>
      <c r="H10" s="452"/>
      <c r="I10" s="452"/>
      <c r="J10" s="452"/>
      <c r="K10" s="452"/>
      <c r="L10" s="452"/>
      <c r="M10" s="454"/>
      <c r="N10" s="465" t="s">
        <v>7</v>
      </c>
      <c r="O10" s="466"/>
      <c r="P10" s="466"/>
      <c r="Q10" s="466"/>
      <c r="R10" s="467"/>
      <c r="S10" s="468"/>
      <c r="T10" s="462"/>
      <c r="U10" s="462"/>
      <c r="V10" s="462"/>
      <c r="W10" s="425"/>
      <c r="X10" s="101"/>
      <c r="Y10" s="106"/>
      <c r="Z10" s="106"/>
      <c r="AA10" s="106"/>
      <c r="AB10" s="106"/>
      <c r="AC10" s="15"/>
      <c r="AD10" s="148"/>
      <c r="AE10" s="148"/>
      <c r="AF10" s="148"/>
      <c r="AG10" s="148"/>
      <c r="AH10" s="148"/>
    </row>
    <row r="11" spans="1:34" ht="8.6999999999999993" customHeight="1" x14ac:dyDescent="0.3">
      <c r="A11" s="3"/>
      <c r="B11" s="17"/>
      <c r="C11" s="18"/>
      <c r="D11" s="18"/>
      <c r="E11" s="18"/>
      <c r="F11" s="18"/>
      <c r="G11" s="159"/>
      <c r="H11" s="159"/>
      <c r="I11" s="159"/>
      <c r="J11" s="159"/>
      <c r="K11" s="159"/>
      <c r="L11" s="159"/>
      <c r="M11" s="6"/>
      <c r="N11" s="7"/>
      <c r="O11" s="7"/>
      <c r="P11" s="7"/>
      <c r="Q11" s="7"/>
      <c r="R11" s="7"/>
      <c r="S11" s="6"/>
      <c r="T11" s="6"/>
      <c r="U11" s="6"/>
      <c r="V11" s="6"/>
      <c r="W11" s="6"/>
      <c r="X11" s="7"/>
      <c r="Y11" s="7"/>
      <c r="Z11" s="7"/>
      <c r="AA11" s="7"/>
      <c r="AB11" s="7"/>
      <c r="AC11" s="160"/>
      <c r="AD11" s="148"/>
      <c r="AE11" s="161"/>
      <c r="AF11" s="161"/>
      <c r="AG11" s="161"/>
      <c r="AH11" s="161"/>
    </row>
    <row r="12" spans="1:34" ht="19.5" customHeight="1" x14ac:dyDescent="0.3">
      <c r="A12" s="3"/>
      <c r="B12" s="8" t="s">
        <v>8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5"/>
      <c r="AD12" s="148"/>
      <c r="AE12" s="41"/>
      <c r="AF12" s="41"/>
      <c r="AG12" s="41"/>
      <c r="AH12" s="41"/>
    </row>
    <row r="13" spans="1:34" ht="19.2" customHeight="1" x14ac:dyDescent="0.3">
      <c r="A13" s="3"/>
      <c r="B13" s="9"/>
      <c r="C13" s="152"/>
      <c r="D13" s="152"/>
      <c r="E13" s="152"/>
      <c r="F13" s="152"/>
      <c r="G13" s="152"/>
      <c r="H13" s="152"/>
      <c r="I13" s="152"/>
      <c r="J13" s="497" t="s">
        <v>9</v>
      </c>
      <c r="K13" s="497"/>
      <c r="L13" s="497"/>
      <c r="M13" s="49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5"/>
      <c r="AD13" s="148"/>
      <c r="AE13" s="148"/>
      <c r="AF13" s="148"/>
      <c r="AG13" s="148"/>
      <c r="AH13" s="148"/>
    </row>
    <row r="14" spans="1:34" ht="15" customHeight="1" x14ac:dyDescent="0.3">
      <c r="A14" s="3"/>
      <c r="B14" s="9"/>
      <c r="C14" s="152"/>
      <c r="D14" s="152"/>
      <c r="E14" s="152"/>
      <c r="F14" s="152"/>
      <c r="G14" s="152"/>
      <c r="H14" s="152"/>
      <c r="I14" s="152"/>
      <c r="J14" s="162"/>
      <c r="K14" s="10" t="s">
        <v>10</v>
      </c>
      <c r="L14" s="10" t="s">
        <v>11</v>
      </c>
      <c r="M14" s="101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5"/>
      <c r="AD14" s="148"/>
      <c r="AE14" s="148"/>
      <c r="AF14" s="148"/>
      <c r="AG14" s="148"/>
      <c r="AH14" s="148"/>
    </row>
    <row r="15" spans="1:34" s="362" customFormat="1" ht="22.5" customHeight="1" x14ac:dyDescent="0.3">
      <c r="A15" s="40"/>
      <c r="B15" s="23" t="s">
        <v>12</v>
      </c>
      <c r="C15" s="199"/>
      <c r="D15" s="199"/>
      <c r="E15" s="199"/>
      <c r="F15" s="199"/>
      <c r="G15" s="199"/>
      <c r="H15" s="199"/>
      <c r="I15" s="199"/>
      <c r="J15" s="355"/>
      <c r="K15" s="349"/>
      <c r="L15" s="356"/>
      <c r="M15" s="357"/>
      <c r="N15" s="358"/>
      <c r="O15" s="358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59"/>
      <c r="AC15" s="360"/>
      <c r="AD15" s="361"/>
      <c r="AE15" s="361"/>
      <c r="AF15" s="361"/>
      <c r="AG15" s="361"/>
      <c r="AH15" s="361"/>
    </row>
    <row r="16" spans="1:34" ht="34.950000000000003" customHeight="1" x14ac:dyDescent="0.3">
      <c r="A16" s="3"/>
      <c r="B16" s="385" t="s">
        <v>13</v>
      </c>
      <c r="C16" s="386"/>
      <c r="D16" s="386"/>
      <c r="E16" s="386"/>
      <c r="F16" s="386"/>
      <c r="G16" s="386"/>
      <c r="H16" s="386"/>
      <c r="I16" s="386"/>
      <c r="J16" s="154"/>
      <c r="K16" s="341"/>
      <c r="L16" s="342"/>
      <c r="M16" s="343"/>
      <c r="N16" s="343"/>
      <c r="O16" s="343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5"/>
      <c r="AD16" s="148"/>
      <c r="AE16" s="148"/>
      <c r="AF16" s="148"/>
      <c r="AG16" s="148"/>
      <c r="AH16" s="148"/>
    </row>
    <row r="17" spans="1:34" ht="7.95" customHeight="1" x14ac:dyDescent="0.3">
      <c r="A17" s="3"/>
      <c r="B17" s="9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5"/>
      <c r="AD17" s="148"/>
      <c r="AE17" s="148"/>
      <c r="AF17" s="148"/>
      <c r="AG17" s="148"/>
      <c r="AH17" s="148"/>
    </row>
    <row r="18" spans="1:34" ht="15" customHeight="1" x14ac:dyDescent="0.3">
      <c r="A18" s="3"/>
      <c r="B18" s="9"/>
      <c r="C18" s="152"/>
      <c r="D18" s="152"/>
      <c r="E18" s="152"/>
      <c r="F18" s="152"/>
      <c r="G18" s="152"/>
      <c r="H18" s="152"/>
      <c r="I18" s="152"/>
      <c r="J18" s="387" t="s">
        <v>14</v>
      </c>
      <c r="K18" s="388"/>
      <c r="L18" s="163">
        <f>IF(K15="x",5,IF(L15="x",0,0))</f>
        <v>0</v>
      </c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5"/>
      <c r="AD18" s="148"/>
      <c r="AE18" s="148"/>
      <c r="AF18" s="148"/>
      <c r="AG18" s="148"/>
      <c r="AH18" s="148"/>
    </row>
    <row r="19" spans="1:34" ht="15" customHeight="1" x14ac:dyDescent="0.3">
      <c r="A19" s="3"/>
      <c r="B19" s="25" t="s">
        <v>15</v>
      </c>
      <c r="C19" s="152"/>
      <c r="D19" s="152"/>
      <c r="E19" s="152"/>
      <c r="F19" s="152"/>
      <c r="G19" s="152"/>
      <c r="H19" s="12"/>
      <c r="I19" s="12"/>
      <c r="J19" s="152"/>
      <c r="K19" s="152"/>
      <c r="L19" s="152"/>
      <c r="M19" s="106"/>
      <c r="N19" s="106"/>
      <c r="O19" s="106"/>
      <c r="P19" s="106"/>
      <c r="Q19" s="106"/>
      <c r="R19" s="106"/>
      <c r="S19" s="106"/>
      <c r="T19" s="156"/>
      <c r="U19" s="156"/>
      <c r="V19" s="106"/>
      <c r="W19" s="106"/>
      <c r="X19" s="106"/>
      <c r="Y19" s="106"/>
      <c r="Z19" s="106"/>
      <c r="AA19" s="106"/>
      <c r="AB19" s="106"/>
      <c r="AC19" s="15"/>
      <c r="AD19" s="148"/>
      <c r="AE19" s="148"/>
      <c r="AF19" s="148"/>
      <c r="AG19" s="148"/>
      <c r="AH19" s="148"/>
    </row>
    <row r="20" spans="1:34" ht="15" customHeight="1" x14ac:dyDescent="0.3">
      <c r="A20" s="3"/>
      <c r="B20" s="403" t="s">
        <v>16</v>
      </c>
      <c r="C20" s="398"/>
      <c r="D20" s="398"/>
      <c r="E20" s="398"/>
      <c r="F20" s="398"/>
      <c r="G20" s="404"/>
      <c r="H20" s="401"/>
      <c r="I20" s="402"/>
      <c r="J20" s="164"/>
      <c r="K20" s="152"/>
      <c r="L20" s="152"/>
      <c r="M20" s="421" t="s">
        <v>17</v>
      </c>
      <c r="N20" s="409"/>
      <c r="O20" s="409"/>
      <c r="P20" s="422"/>
      <c r="Q20" s="423"/>
      <c r="R20" s="409"/>
      <c r="S20" s="422"/>
      <c r="T20" s="424"/>
      <c r="U20" s="425"/>
      <c r="V20" s="101"/>
      <c r="W20" s="106"/>
      <c r="X20" s="106"/>
      <c r="Y20" s="106"/>
      <c r="Z20" s="106"/>
      <c r="AA20" s="106"/>
      <c r="AB20" s="106"/>
      <c r="AC20" s="15"/>
      <c r="AD20" s="148"/>
      <c r="AE20" s="148"/>
      <c r="AF20" s="148"/>
      <c r="AG20" s="148"/>
      <c r="AH20" s="148"/>
    </row>
    <row r="21" spans="1:34" ht="15" customHeight="1" x14ac:dyDescent="0.3">
      <c r="A21" s="3"/>
      <c r="B21" s="403" t="s">
        <v>18</v>
      </c>
      <c r="C21" s="398"/>
      <c r="D21" s="398"/>
      <c r="E21" s="398"/>
      <c r="F21" s="398"/>
      <c r="G21" s="404"/>
      <c r="H21" s="401"/>
      <c r="I21" s="402"/>
      <c r="J21" s="164"/>
      <c r="K21" s="152"/>
      <c r="L21" s="152"/>
      <c r="M21" s="421" t="s">
        <v>19</v>
      </c>
      <c r="N21" s="409"/>
      <c r="O21" s="409"/>
      <c r="P21" s="422"/>
      <c r="Q21" s="423"/>
      <c r="R21" s="409"/>
      <c r="S21" s="422"/>
      <c r="T21" s="424"/>
      <c r="U21" s="425"/>
      <c r="V21" s="101"/>
      <c r="W21" s="106"/>
      <c r="X21" s="106"/>
      <c r="Y21" s="106"/>
      <c r="Z21" s="106"/>
      <c r="AA21" s="106"/>
      <c r="AB21" s="106"/>
      <c r="AC21" s="15"/>
      <c r="AD21" s="148"/>
      <c r="AE21" s="148"/>
      <c r="AF21" s="148"/>
      <c r="AG21" s="148"/>
      <c r="AH21" s="148"/>
    </row>
    <row r="22" spans="1:34" ht="15" customHeight="1" x14ac:dyDescent="0.3">
      <c r="A22" s="3"/>
      <c r="B22" s="9"/>
      <c r="C22" s="152"/>
      <c r="D22" s="152"/>
      <c r="E22" s="152"/>
      <c r="F22" s="152"/>
      <c r="G22" s="152"/>
      <c r="H22" s="13"/>
      <c r="I22" s="13"/>
      <c r="J22" s="152"/>
      <c r="K22" s="152"/>
      <c r="L22" s="152"/>
      <c r="M22" s="106"/>
      <c r="N22" s="106"/>
      <c r="O22" s="106"/>
      <c r="P22" s="106"/>
      <c r="Q22" s="106"/>
      <c r="R22" s="106"/>
      <c r="S22" s="106"/>
      <c r="T22" s="158"/>
      <c r="U22" s="158"/>
      <c r="V22" s="106"/>
      <c r="W22" s="106"/>
      <c r="X22" s="106"/>
      <c r="Y22" s="106"/>
      <c r="Z22" s="106"/>
      <c r="AA22" s="106"/>
      <c r="AB22" s="106"/>
      <c r="AC22" s="15"/>
      <c r="AD22" s="148"/>
      <c r="AE22" s="148"/>
      <c r="AF22" s="148"/>
      <c r="AG22" s="148"/>
      <c r="AH22" s="148"/>
    </row>
    <row r="23" spans="1:34" ht="15" customHeight="1" x14ac:dyDescent="0.3">
      <c r="A23" s="3"/>
      <c r="B23" s="436" t="s">
        <v>20</v>
      </c>
      <c r="C23" s="398"/>
      <c r="D23" s="398"/>
      <c r="E23" s="398"/>
      <c r="F23" s="398"/>
      <c r="G23" s="152"/>
      <c r="H23" s="152"/>
      <c r="I23" s="152"/>
      <c r="J23" s="152"/>
      <c r="K23" s="152"/>
      <c r="L23" s="152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5"/>
      <c r="AD23" s="148"/>
      <c r="AE23" s="148"/>
      <c r="AF23" s="148"/>
      <c r="AG23" s="148"/>
      <c r="AH23" s="148"/>
    </row>
    <row r="24" spans="1:34" s="362" customFormat="1" ht="19.2" customHeight="1" x14ac:dyDescent="0.3">
      <c r="A24" s="40"/>
      <c r="B24" s="366" t="s">
        <v>21</v>
      </c>
      <c r="C24" s="367"/>
      <c r="D24" s="368"/>
      <c r="E24" s="368"/>
      <c r="F24" s="368"/>
      <c r="G24" s="368"/>
      <c r="H24" s="368"/>
      <c r="I24" s="368"/>
      <c r="J24" s="368"/>
      <c r="K24" s="368"/>
      <c r="L24" s="368"/>
      <c r="M24" s="369"/>
      <c r="N24" s="369"/>
      <c r="O24" s="369"/>
      <c r="P24" s="369"/>
      <c r="Q24" s="369"/>
      <c r="R24" s="369"/>
      <c r="S24" s="369"/>
      <c r="T24" s="369"/>
      <c r="U24" s="370"/>
      <c r="V24" s="370"/>
      <c r="W24" s="370"/>
      <c r="X24" s="370"/>
      <c r="Y24" s="370"/>
      <c r="Z24" s="370"/>
      <c r="AA24" s="370"/>
      <c r="AB24" s="359"/>
      <c r="AC24" s="360"/>
      <c r="AD24" s="361"/>
      <c r="AE24" s="361"/>
      <c r="AF24" s="361"/>
      <c r="AG24" s="361"/>
      <c r="AH24" s="361"/>
    </row>
    <row r="25" spans="1:34" ht="19.2" customHeight="1" x14ac:dyDescent="0.3">
      <c r="A25" s="3"/>
      <c r="B25" s="389" t="s">
        <v>22</v>
      </c>
      <c r="C25" s="390"/>
      <c r="D25" s="324"/>
      <c r="E25" s="324"/>
      <c r="F25" s="324"/>
      <c r="G25" s="324"/>
      <c r="H25" s="325"/>
      <c r="I25" s="325"/>
      <c r="J25" s="325"/>
      <c r="K25" s="325"/>
      <c r="L25" s="326"/>
      <c r="M25" s="326"/>
      <c r="N25" s="326"/>
      <c r="O25" s="326"/>
      <c r="P25" s="327"/>
      <c r="Q25" s="327"/>
      <c r="R25" s="327"/>
      <c r="S25" s="327"/>
      <c r="T25" s="328"/>
      <c r="U25" s="328"/>
      <c r="V25" s="328"/>
      <c r="W25" s="328"/>
      <c r="X25" s="325"/>
      <c r="Y25" s="325"/>
      <c r="Z25" s="325"/>
      <c r="AA25" s="325"/>
      <c r="AB25" s="166"/>
      <c r="AC25" s="167"/>
      <c r="AD25" s="168"/>
      <c r="AE25" s="168"/>
      <c r="AF25" s="168"/>
      <c r="AG25" s="168"/>
      <c r="AH25" s="168"/>
    </row>
    <row r="26" spans="1:34" ht="19.2" customHeight="1" x14ac:dyDescent="0.3">
      <c r="A26" s="3"/>
      <c r="B26" s="389" t="s">
        <v>23</v>
      </c>
      <c r="C26" s="390"/>
      <c r="D26" s="322"/>
      <c r="E26" s="322"/>
      <c r="F26" s="322"/>
      <c r="G26" s="322"/>
      <c r="H26" s="322"/>
      <c r="I26" s="322"/>
      <c r="J26" s="322"/>
      <c r="K26" s="322"/>
      <c r="L26" s="322"/>
      <c r="M26" s="329"/>
      <c r="N26" s="329"/>
      <c r="O26" s="322"/>
      <c r="P26" s="322"/>
      <c r="Q26" s="322"/>
      <c r="R26" s="322"/>
      <c r="S26" s="322"/>
      <c r="T26" s="322"/>
      <c r="U26" s="329"/>
      <c r="V26" s="329"/>
      <c r="W26" s="329"/>
      <c r="X26" s="322"/>
      <c r="Y26" s="322"/>
      <c r="Z26" s="322"/>
      <c r="AA26" s="322"/>
      <c r="AB26" s="169"/>
      <c r="AC26" s="170"/>
      <c r="AD26" s="171"/>
      <c r="AE26" s="171"/>
      <c r="AF26" s="171"/>
      <c r="AG26" s="171"/>
      <c r="AH26" s="171"/>
    </row>
    <row r="27" spans="1:34" ht="19.2" customHeight="1" x14ac:dyDescent="0.3">
      <c r="A27" s="3"/>
      <c r="B27" s="389" t="s">
        <v>24</v>
      </c>
      <c r="C27" s="390"/>
      <c r="D27" s="322"/>
      <c r="E27" s="322"/>
      <c r="F27" s="322"/>
      <c r="G27" s="322"/>
      <c r="H27" s="322"/>
      <c r="I27" s="322"/>
      <c r="J27" s="322"/>
      <c r="K27" s="322"/>
      <c r="L27" s="322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169"/>
      <c r="AC27" s="170"/>
      <c r="AD27" s="171"/>
      <c r="AE27" s="171"/>
      <c r="AF27" s="171"/>
      <c r="AG27" s="171"/>
      <c r="AH27" s="171"/>
    </row>
    <row r="28" spans="1:34" ht="19.2" customHeight="1" x14ac:dyDescent="0.3">
      <c r="A28" s="3"/>
      <c r="B28" s="14"/>
      <c r="C28" s="172"/>
      <c r="D28" s="140" t="str">
        <f t="shared" ref="D28:AA28" si="0">IFERROR(D27/D26,"0")</f>
        <v>0</v>
      </c>
      <c r="E28" s="140" t="str">
        <f t="shared" si="0"/>
        <v>0</v>
      </c>
      <c r="F28" s="140" t="str">
        <f t="shared" si="0"/>
        <v>0</v>
      </c>
      <c r="G28" s="140" t="str">
        <f t="shared" si="0"/>
        <v>0</v>
      </c>
      <c r="H28" s="140" t="str">
        <f t="shared" si="0"/>
        <v>0</v>
      </c>
      <c r="I28" s="140" t="str">
        <f t="shared" si="0"/>
        <v>0</v>
      </c>
      <c r="J28" s="140" t="str">
        <f t="shared" si="0"/>
        <v>0</v>
      </c>
      <c r="K28" s="140" t="str">
        <f t="shared" si="0"/>
        <v>0</v>
      </c>
      <c r="L28" s="140" t="str">
        <f t="shared" si="0"/>
        <v>0</v>
      </c>
      <c r="M28" s="140" t="str">
        <f t="shared" si="0"/>
        <v>0</v>
      </c>
      <c r="N28" s="140" t="str">
        <f t="shared" si="0"/>
        <v>0</v>
      </c>
      <c r="O28" s="140" t="str">
        <f t="shared" si="0"/>
        <v>0</v>
      </c>
      <c r="P28" s="140" t="str">
        <f t="shared" si="0"/>
        <v>0</v>
      </c>
      <c r="Q28" s="140" t="str">
        <f t="shared" si="0"/>
        <v>0</v>
      </c>
      <c r="R28" s="140" t="str">
        <f t="shared" si="0"/>
        <v>0</v>
      </c>
      <c r="S28" s="140" t="str">
        <f t="shared" si="0"/>
        <v>0</v>
      </c>
      <c r="T28" s="140" t="str">
        <f t="shared" si="0"/>
        <v>0</v>
      </c>
      <c r="U28" s="140" t="str">
        <f t="shared" si="0"/>
        <v>0</v>
      </c>
      <c r="V28" s="140" t="str">
        <f t="shared" si="0"/>
        <v>0</v>
      </c>
      <c r="W28" s="140" t="str">
        <f t="shared" si="0"/>
        <v>0</v>
      </c>
      <c r="X28" s="140" t="str">
        <f t="shared" si="0"/>
        <v>0</v>
      </c>
      <c r="Y28" s="140" t="str">
        <f t="shared" si="0"/>
        <v>0</v>
      </c>
      <c r="Z28" s="140" t="str">
        <f t="shared" si="0"/>
        <v>0</v>
      </c>
      <c r="AA28" s="140" t="str">
        <f t="shared" si="0"/>
        <v>0</v>
      </c>
      <c r="AB28" s="169"/>
      <c r="AC28" s="170"/>
      <c r="AD28" s="173"/>
      <c r="AE28" s="173"/>
      <c r="AF28" s="173"/>
      <c r="AG28" s="173"/>
      <c r="AH28" s="173"/>
    </row>
    <row r="29" spans="1:34" ht="15" customHeight="1" x14ac:dyDescent="0.3">
      <c r="A29" s="3"/>
      <c r="B29" s="14"/>
      <c r="C29" s="174"/>
      <c r="D29" s="175"/>
      <c r="E29" s="175"/>
      <c r="F29" s="175"/>
      <c r="G29" s="175"/>
      <c r="H29" s="175"/>
      <c r="I29" s="175"/>
      <c r="J29" s="175"/>
      <c r="K29" s="175"/>
      <c r="L29" s="176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8"/>
      <c r="Z29" s="178"/>
      <c r="AA29" s="178"/>
      <c r="AB29" s="106"/>
      <c r="AC29" s="15"/>
      <c r="AD29" s="179"/>
      <c r="AE29" s="179"/>
      <c r="AF29" s="179"/>
      <c r="AG29" s="179"/>
      <c r="AH29" s="179"/>
    </row>
    <row r="30" spans="1:34" ht="19.2" customHeight="1" x14ac:dyDescent="0.3">
      <c r="A30" s="16"/>
      <c r="B30" s="389" t="s">
        <v>22</v>
      </c>
      <c r="C30" s="390"/>
      <c r="D30" s="326"/>
      <c r="E30" s="326"/>
      <c r="F30" s="326"/>
      <c r="G30" s="326"/>
      <c r="H30" s="327"/>
      <c r="I30" s="327"/>
      <c r="J30" s="327"/>
      <c r="K30" s="327"/>
      <c r="L30" s="328"/>
      <c r="M30" s="328"/>
      <c r="N30" s="328"/>
      <c r="O30" s="328"/>
      <c r="P30" s="325"/>
      <c r="Q30" s="325"/>
      <c r="R30" s="325"/>
      <c r="S30" s="325"/>
      <c r="T30" s="326"/>
      <c r="U30" s="326"/>
      <c r="V30" s="326"/>
      <c r="W30" s="326"/>
      <c r="X30" s="327"/>
      <c r="Y30" s="327"/>
      <c r="Z30" s="327"/>
      <c r="AA30" s="327"/>
      <c r="AB30" s="180"/>
      <c r="AC30" s="181"/>
      <c r="AD30" s="182"/>
      <c r="AE30" s="182"/>
      <c r="AF30" s="182"/>
      <c r="AG30" s="182"/>
      <c r="AH30" s="182"/>
    </row>
    <row r="31" spans="1:34" ht="19.2" customHeight="1" x14ac:dyDescent="0.3">
      <c r="A31" s="3"/>
      <c r="B31" s="389" t="s">
        <v>23</v>
      </c>
      <c r="C31" s="390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9"/>
      <c r="U31" s="329"/>
      <c r="V31" s="329"/>
      <c r="W31" s="322"/>
      <c r="X31" s="322"/>
      <c r="Y31" s="322"/>
      <c r="Z31" s="322"/>
      <c r="AA31" s="329"/>
      <c r="AB31" s="169"/>
      <c r="AC31" s="170"/>
      <c r="AD31" s="171"/>
      <c r="AE31" s="171"/>
      <c r="AF31" s="171"/>
      <c r="AG31" s="171"/>
      <c r="AH31" s="171"/>
    </row>
    <row r="32" spans="1:34" ht="19.2" customHeight="1" x14ac:dyDescent="0.3">
      <c r="A32" s="3"/>
      <c r="B32" s="389" t="s">
        <v>24</v>
      </c>
      <c r="C32" s="390"/>
      <c r="D32" s="322"/>
      <c r="E32" s="322"/>
      <c r="F32" s="322"/>
      <c r="G32" s="322"/>
      <c r="H32" s="322"/>
      <c r="I32" s="322"/>
      <c r="J32" s="322"/>
      <c r="K32" s="322"/>
      <c r="L32" s="322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169"/>
      <c r="AC32" s="170"/>
      <c r="AD32" s="171"/>
      <c r="AE32" s="171"/>
      <c r="AF32" s="171"/>
      <c r="AG32" s="171"/>
      <c r="AH32" s="171"/>
    </row>
    <row r="33" spans="1:34" ht="19.2" customHeight="1" x14ac:dyDescent="0.3">
      <c r="A33" s="3"/>
      <c r="B33" s="14"/>
      <c r="C33" s="172"/>
      <c r="D33" s="139" t="str">
        <f t="shared" ref="D33:AA33" si="1">IFERROR(D32/D31,"0")</f>
        <v>0</v>
      </c>
      <c r="E33" s="139" t="str">
        <f t="shared" si="1"/>
        <v>0</v>
      </c>
      <c r="F33" s="139" t="str">
        <f t="shared" si="1"/>
        <v>0</v>
      </c>
      <c r="G33" s="139" t="str">
        <f t="shared" si="1"/>
        <v>0</v>
      </c>
      <c r="H33" s="139" t="str">
        <f t="shared" si="1"/>
        <v>0</v>
      </c>
      <c r="I33" s="139" t="str">
        <f t="shared" si="1"/>
        <v>0</v>
      </c>
      <c r="J33" s="139" t="str">
        <f t="shared" si="1"/>
        <v>0</v>
      </c>
      <c r="K33" s="139" t="str">
        <f t="shared" si="1"/>
        <v>0</v>
      </c>
      <c r="L33" s="139" t="str">
        <f t="shared" si="1"/>
        <v>0</v>
      </c>
      <c r="M33" s="139" t="str">
        <f t="shared" si="1"/>
        <v>0</v>
      </c>
      <c r="N33" s="139" t="str">
        <f t="shared" si="1"/>
        <v>0</v>
      </c>
      <c r="O33" s="139" t="str">
        <f t="shared" si="1"/>
        <v>0</v>
      </c>
      <c r="P33" s="139" t="str">
        <f t="shared" si="1"/>
        <v>0</v>
      </c>
      <c r="Q33" s="139" t="str">
        <f t="shared" si="1"/>
        <v>0</v>
      </c>
      <c r="R33" s="139" t="str">
        <f t="shared" si="1"/>
        <v>0</v>
      </c>
      <c r="S33" s="139" t="str">
        <f t="shared" si="1"/>
        <v>0</v>
      </c>
      <c r="T33" s="139" t="str">
        <f t="shared" si="1"/>
        <v>0</v>
      </c>
      <c r="U33" s="139" t="str">
        <f t="shared" si="1"/>
        <v>0</v>
      </c>
      <c r="V33" s="139" t="str">
        <f t="shared" si="1"/>
        <v>0</v>
      </c>
      <c r="W33" s="139" t="str">
        <f t="shared" si="1"/>
        <v>0</v>
      </c>
      <c r="X33" s="139" t="str">
        <f t="shared" si="1"/>
        <v>0</v>
      </c>
      <c r="Y33" s="139" t="str">
        <f t="shared" si="1"/>
        <v>0</v>
      </c>
      <c r="Z33" s="139" t="str">
        <f t="shared" si="1"/>
        <v>0</v>
      </c>
      <c r="AA33" s="139" t="str">
        <f t="shared" si="1"/>
        <v>0</v>
      </c>
      <c r="AB33" s="169"/>
      <c r="AC33" s="170"/>
      <c r="AD33" s="173"/>
      <c r="AE33" s="173"/>
      <c r="AF33" s="173"/>
      <c r="AG33" s="173"/>
      <c r="AH33" s="173"/>
    </row>
    <row r="34" spans="1:34" ht="12" customHeight="1" x14ac:dyDescent="0.3">
      <c r="A34" s="3"/>
      <c r="B34" s="14"/>
      <c r="C34" s="174"/>
      <c r="D34" s="175"/>
      <c r="E34" s="175"/>
      <c r="F34" s="175"/>
      <c r="G34" s="175"/>
      <c r="H34" s="13"/>
      <c r="I34" s="13"/>
      <c r="J34" s="13"/>
      <c r="K34" s="13"/>
      <c r="L34" s="13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06"/>
      <c r="AC34" s="15"/>
      <c r="AD34" s="148"/>
      <c r="AE34" s="148"/>
      <c r="AF34" s="148"/>
      <c r="AG34" s="148"/>
      <c r="AH34" s="148"/>
    </row>
    <row r="35" spans="1:34" ht="19.2" customHeight="1" x14ac:dyDescent="0.3">
      <c r="A35" s="16"/>
      <c r="B35" s="389" t="s">
        <v>22</v>
      </c>
      <c r="C35" s="390"/>
      <c r="D35" s="330"/>
      <c r="E35" s="330"/>
      <c r="F35" s="330"/>
      <c r="G35" s="330"/>
      <c r="H35" s="180"/>
      <c r="I35" s="313"/>
      <c r="J35" s="313"/>
      <c r="K35" s="313"/>
      <c r="L35" s="314"/>
      <c r="M35" s="184"/>
      <c r="N35" s="184"/>
      <c r="O35" s="184"/>
      <c r="P35" s="184" t="s">
        <v>25</v>
      </c>
      <c r="R35" s="184"/>
      <c r="S35" s="184"/>
      <c r="T35" s="184"/>
      <c r="U35" s="185" t="str">
        <f>IFERROR(AVERAGEIF(H36:H38,"&lt;&gt;0"),"0")</f>
        <v>0</v>
      </c>
      <c r="V35" s="184"/>
      <c r="W35" s="184"/>
      <c r="X35" s="184"/>
      <c r="Y35" s="184"/>
      <c r="Z35" s="184"/>
      <c r="AA35" s="184"/>
      <c r="AB35" s="184"/>
      <c r="AC35" s="186"/>
      <c r="AD35" s="187"/>
      <c r="AE35" s="187"/>
      <c r="AF35" s="187"/>
      <c r="AG35" s="187"/>
      <c r="AH35" s="187"/>
    </row>
    <row r="36" spans="1:34" ht="19.2" customHeight="1" x14ac:dyDescent="0.3">
      <c r="A36" s="3"/>
      <c r="B36" s="389" t="s">
        <v>23</v>
      </c>
      <c r="C36" s="390"/>
      <c r="D36" s="322"/>
      <c r="E36" s="322"/>
      <c r="F36" s="322"/>
      <c r="G36" s="322"/>
      <c r="H36" s="188" t="str">
        <f>IFERROR(AVERAGEIF(A26:AA26,"&lt;&gt;0"),"0")</f>
        <v>0</v>
      </c>
      <c r="I36" s="315" t="str">
        <f>H36</f>
        <v>0</v>
      </c>
      <c r="J36" s="315" t="str">
        <f>IFERROR(AVERAGEIF(A27:AA27,"&lt;&gt;0"),"0")</f>
        <v>0</v>
      </c>
      <c r="K36" s="316" t="str">
        <f>J36</f>
        <v>0</v>
      </c>
      <c r="L36" s="317" t="e">
        <f>K36/I36</f>
        <v>#DIV/0!</v>
      </c>
      <c r="M36" s="189"/>
      <c r="N36" s="189"/>
      <c r="O36" s="190"/>
      <c r="P36" s="184" t="s">
        <v>26</v>
      </c>
      <c r="Q36" s="309"/>
      <c r="R36" s="309"/>
      <c r="S36" s="309"/>
      <c r="T36" s="309"/>
      <c r="U36" s="185" t="str">
        <f>IFERROR(AVERAGEIF(K36:K38,"&lt;&gt;0"),"0")</f>
        <v>0</v>
      </c>
      <c r="V36" s="191"/>
      <c r="W36" s="191"/>
      <c r="X36" s="191"/>
      <c r="Y36" s="191"/>
      <c r="Z36" s="191"/>
      <c r="AA36" s="106"/>
      <c r="AB36" s="106"/>
      <c r="AC36" s="15"/>
      <c r="AD36" s="148"/>
      <c r="AE36" s="148"/>
      <c r="AF36" s="148"/>
      <c r="AG36" s="148"/>
      <c r="AH36" s="148"/>
    </row>
    <row r="37" spans="1:34" ht="19.2" customHeight="1" x14ac:dyDescent="0.3">
      <c r="A37" s="3"/>
      <c r="B37" s="389" t="s">
        <v>24</v>
      </c>
      <c r="C37" s="390"/>
      <c r="D37" s="322"/>
      <c r="E37" s="322"/>
      <c r="F37" s="322"/>
      <c r="G37" s="322"/>
      <c r="H37" s="188" t="str">
        <f>IFERROR(AVERAGEIF(A31:AA31,"&lt;&gt;0"),"0")</f>
        <v>0</v>
      </c>
      <c r="I37" s="315" t="str">
        <f>H37</f>
        <v>0</v>
      </c>
      <c r="J37" s="315" t="str">
        <f>IFERROR(AVERAGEIF(A32:AA32,"&lt;&gt;0"),"0")</f>
        <v>0</v>
      </c>
      <c r="K37" s="316" t="str">
        <f>J37</f>
        <v>0</v>
      </c>
      <c r="L37" s="317" t="e">
        <f>K37/I37</f>
        <v>#DIV/0!</v>
      </c>
      <c r="M37" s="192"/>
      <c r="N37" s="192"/>
      <c r="O37" s="106"/>
      <c r="P37" s="417" t="s">
        <v>14</v>
      </c>
      <c r="Q37" s="409"/>
      <c r="R37" s="437"/>
      <c r="S37" s="438">
        <f>M38/1</f>
        <v>0</v>
      </c>
      <c r="T37" s="439"/>
      <c r="U37" s="194">
        <f>IF(S37&lt;40%,0,IF(AND(S37&gt;=40%,S37&lt;49%),1,IF(AND(S37&gt;=50%,S37&lt;59%),2,IF(AND(S37&gt;=60%,S37&lt;69%),3,IF(AND(S37&gt;=70%,S37&lt;79%),4,IF(S37&gt;=80%,5,0))))))</f>
        <v>0</v>
      </c>
      <c r="V37" s="195"/>
      <c r="W37" s="195"/>
      <c r="X37" s="195"/>
      <c r="Y37" s="195"/>
      <c r="Z37" s="195"/>
      <c r="AA37" s="106"/>
      <c r="AB37" s="106"/>
      <c r="AC37" s="15"/>
      <c r="AD37" s="148"/>
      <c r="AE37" s="148"/>
      <c r="AF37" s="148"/>
      <c r="AG37" s="148"/>
      <c r="AH37" s="148"/>
    </row>
    <row r="38" spans="1:34" ht="19.2" customHeight="1" x14ac:dyDescent="0.3">
      <c r="A38" s="3"/>
      <c r="B38" s="9"/>
      <c r="C38" s="162"/>
      <c r="D38" s="141" t="str">
        <f>IFERROR(D37/D36,"0")</f>
        <v>0</v>
      </c>
      <c r="E38" s="141" t="str">
        <f>IFERROR(E37/E36,"0")</f>
        <v>0</v>
      </c>
      <c r="F38" s="141" t="str">
        <f>IFERROR(F37/F36,"0")</f>
        <v>0</v>
      </c>
      <c r="G38" s="141" t="str">
        <f>IFERROR(G37/G36,"0")</f>
        <v>0</v>
      </c>
      <c r="H38" s="188" t="str">
        <f>IFERROR(AVERAGEIF(A36:G36,"&lt;&gt;0"),"0")</f>
        <v>0</v>
      </c>
      <c r="I38" s="315" t="str">
        <f>H38</f>
        <v>0</v>
      </c>
      <c r="J38" s="315" t="str">
        <f>IFERROR(AVERAGEIF(A37:G37,"&lt;&gt;0"),"0")</f>
        <v>0</v>
      </c>
      <c r="K38" s="316" t="str">
        <f>J38</f>
        <v>0</v>
      </c>
      <c r="L38" s="317"/>
      <c r="M38" s="196" t="str">
        <f>IFERROR(AVERAGEIF(L36:L38,"&lt;&gt;0"),"0")</f>
        <v>0</v>
      </c>
      <c r="N38" s="197"/>
      <c r="O38" s="198"/>
      <c r="P38" s="199"/>
      <c r="Q38" s="199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5"/>
      <c r="AD38" s="148"/>
      <c r="AE38" s="148"/>
      <c r="AF38" s="148"/>
      <c r="AG38" s="148"/>
      <c r="AH38" s="148"/>
    </row>
    <row r="39" spans="1:34" ht="12" customHeight="1" x14ac:dyDescent="0.3">
      <c r="A39" s="3"/>
      <c r="B39" s="17"/>
      <c r="C39" s="18"/>
      <c r="D39" s="200"/>
      <c r="E39" s="200"/>
      <c r="F39" s="200"/>
      <c r="G39" s="200"/>
      <c r="H39" s="201"/>
      <c r="I39" s="201"/>
      <c r="J39" s="201"/>
      <c r="K39" s="201"/>
      <c r="L39" s="19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160"/>
      <c r="AD39" s="148"/>
      <c r="AE39" s="161"/>
      <c r="AF39" s="161"/>
      <c r="AG39" s="161"/>
      <c r="AH39" s="161"/>
    </row>
    <row r="40" spans="1:34" ht="19.5" customHeight="1" x14ac:dyDescent="0.3">
      <c r="A40" s="3"/>
      <c r="B40" s="405" t="s">
        <v>27</v>
      </c>
      <c r="C40" s="406"/>
      <c r="D40" s="406"/>
      <c r="E40" s="406"/>
      <c r="F40" s="406"/>
      <c r="G40" s="406"/>
      <c r="H40" s="406"/>
      <c r="I40" s="406"/>
      <c r="J40" s="406"/>
      <c r="K40" s="149"/>
      <c r="L40" s="20"/>
      <c r="M40" s="2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5"/>
      <c r="AD40" s="148"/>
      <c r="AE40" s="41"/>
      <c r="AF40" s="41"/>
      <c r="AG40" s="41"/>
      <c r="AH40" s="41"/>
    </row>
    <row r="41" spans="1:34" ht="19.2" customHeight="1" x14ac:dyDescent="0.3">
      <c r="A41" s="3"/>
      <c r="B41" s="9"/>
      <c r="C41" s="152"/>
      <c r="D41" s="152"/>
      <c r="E41" s="152"/>
      <c r="F41" s="152"/>
      <c r="G41" s="152"/>
      <c r="H41" s="152"/>
      <c r="I41" s="152"/>
      <c r="J41" s="152"/>
      <c r="K41" s="152"/>
      <c r="L41" s="22"/>
      <c r="M41" s="202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5"/>
      <c r="AD41" s="148"/>
      <c r="AE41" s="148"/>
      <c r="AF41" s="148"/>
      <c r="AG41" s="148"/>
      <c r="AH41" s="148"/>
    </row>
    <row r="42" spans="1:34" ht="19.2" customHeight="1" x14ac:dyDescent="0.3">
      <c r="A42" s="3"/>
      <c r="B42" s="25" t="s">
        <v>28</v>
      </c>
      <c r="C42" s="152"/>
      <c r="D42" s="152"/>
      <c r="E42" s="310" t="s">
        <v>29</v>
      </c>
      <c r="F42" s="308"/>
      <c r="G42" s="308"/>
      <c r="H42" s="308"/>
      <c r="I42" s="308"/>
      <c r="J42" s="308"/>
      <c r="K42" s="308"/>
      <c r="L42" s="311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203"/>
      <c r="Z42" s="203"/>
      <c r="AA42" s="203"/>
      <c r="AB42" s="203"/>
      <c r="AC42" s="204"/>
      <c r="AD42" s="205"/>
      <c r="AE42" s="205"/>
      <c r="AF42" s="205"/>
      <c r="AG42" s="205"/>
      <c r="AH42" s="205"/>
    </row>
    <row r="43" spans="1:34" ht="19.2" customHeight="1" x14ac:dyDescent="0.3">
      <c r="A43" s="3"/>
      <c r="B43" s="397" t="s">
        <v>30</v>
      </c>
      <c r="C43" s="398"/>
      <c r="D43" s="398"/>
      <c r="E43" s="398"/>
      <c r="F43" s="398"/>
      <c r="G43" s="398"/>
      <c r="H43" s="152"/>
      <c r="I43" s="152"/>
      <c r="J43" s="152"/>
      <c r="K43" s="162"/>
      <c r="L43" s="24">
        <f>Y101</f>
        <v>0</v>
      </c>
      <c r="M43" s="169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106"/>
      <c r="Z43" s="106"/>
      <c r="AA43" s="106"/>
      <c r="AB43" s="106"/>
      <c r="AC43" s="15"/>
      <c r="AD43" s="207"/>
      <c r="AE43" s="207"/>
      <c r="AF43" s="207"/>
      <c r="AG43" s="207"/>
      <c r="AH43" s="207"/>
    </row>
    <row r="44" spans="1:34" ht="19.2" customHeight="1" x14ac:dyDescent="0.3">
      <c r="A44" s="3"/>
      <c r="B44" s="397" t="s">
        <v>31</v>
      </c>
      <c r="C44" s="398"/>
      <c r="D44" s="398"/>
      <c r="E44" s="398"/>
      <c r="F44" s="398"/>
      <c r="G44" s="398"/>
      <c r="H44" s="398"/>
      <c r="I44" s="398"/>
      <c r="J44" s="398"/>
      <c r="K44" s="404"/>
      <c r="L44" s="24">
        <f>Y104</f>
        <v>0</v>
      </c>
      <c r="M44" s="101"/>
      <c r="N44" s="106"/>
      <c r="O44" s="106"/>
      <c r="P44" s="106"/>
      <c r="Q44" s="206"/>
      <c r="R44" s="206"/>
      <c r="S44" s="206"/>
      <c r="T44" s="417" t="s">
        <v>32</v>
      </c>
      <c r="U44" s="409"/>
      <c r="V44" s="412"/>
      <c r="W44" s="440" t="e">
        <f>L44/L43</f>
        <v>#DIV/0!</v>
      </c>
      <c r="X44" s="441"/>
      <c r="Y44" s="208" t="e">
        <f>IF(W44&lt;25%,0,IF(AND(W44&gt;=25%,W44&lt;39%),1,IF(AND(W44&gt;=40%,W44&lt;54%),2,IF(AND(W44&gt;=55%,W44&lt;69%),3,IF(AND(W44&gt;=70%,W44&lt;74%),4,IF(W44&gt;=75%,5,0))))))</f>
        <v>#DIV/0!</v>
      </c>
      <c r="Z44" s="331"/>
      <c r="AA44" s="195"/>
      <c r="AB44" s="195"/>
      <c r="AC44" s="209"/>
      <c r="AD44" s="210"/>
      <c r="AE44" s="210"/>
      <c r="AF44" s="210"/>
      <c r="AG44" s="210"/>
      <c r="AH44" s="210"/>
    </row>
    <row r="45" spans="1:34" ht="19.2" customHeight="1" x14ac:dyDescent="0.3">
      <c r="A45" s="3"/>
      <c r="B45" s="23" t="s">
        <v>33</v>
      </c>
      <c r="C45" s="154"/>
      <c r="D45" s="154"/>
      <c r="E45" s="154"/>
      <c r="F45" s="154"/>
      <c r="G45" s="154"/>
      <c r="H45" s="154"/>
      <c r="I45" s="152"/>
      <c r="J45" s="152"/>
      <c r="K45" s="154"/>
      <c r="L45" s="211"/>
      <c r="M45" s="106"/>
      <c r="N45" s="106"/>
      <c r="O45" s="106"/>
      <c r="P45" s="106"/>
      <c r="Q45" s="206"/>
      <c r="R45" s="206"/>
      <c r="S45" s="206"/>
      <c r="T45" s="212"/>
      <c r="U45" s="212"/>
      <c r="V45" s="212"/>
      <c r="W45" s="193"/>
      <c r="X45" s="193"/>
      <c r="Y45" s="213"/>
      <c r="Z45" s="195"/>
      <c r="AA45" s="195"/>
      <c r="AB45" s="195"/>
      <c r="AC45" s="209"/>
      <c r="AD45" s="210"/>
      <c r="AE45" s="210"/>
      <c r="AF45" s="210"/>
      <c r="AG45" s="210"/>
      <c r="AH45" s="210"/>
    </row>
    <row r="46" spans="1:34" ht="15" customHeight="1" x14ac:dyDescent="0.3">
      <c r="A46" s="3"/>
      <c r="B46" s="9"/>
      <c r="C46" s="154"/>
      <c r="D46" s="154"/>
      <c r="E46" s="154"/>
      <c r="F46" s="154"/>
      <c r="G46" s="154"/>
      <c r="H46" s="154"/>
      <c r="I46" s="154"/>
      <c r="J46" s="154"/>
      <c r="K46" s="152"/>
      <c r="L46" s="214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106"/>
      <c r="Z46" s="106"/>
      <c r="AA46" s="106"/>
      <c r="AB46" s="106"/>
      <c r="AC46" s="15"/>
      <c r="AD46" s="148"/>
      <c r="AE46" s="148"/>
      <c r="AF46" s="148"/>
      <c r="AG46" s="148"/>
      <c r="AH46" s="148"/>
    </row>
    <row r="47" spans="1:34" ht="19.2" customHeight="1" x14ac:dyDescent="0.3">
      <c r="A47" s="3"/>
      <c r="B47" s="25" t="s">
        <v>34</v>
      </c>
      <c r="C47" s="154"/>
      <c r="D47" s="152"/>
      <c r="E47" s="312"/>
      <c r="F47" s="312"/>
      <c r="G47" s="312"/>
      <c r="H47" s="310" t="s">
        <v>35</v>
      </c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106"/>
      <c r="AB47" s="106"/>
      <c r="AC47" s="15"/>
      <c r="AD47" s="207"/>
      <c r="AE47" s="207"/>
      <c r="AF47" s="207"/>
      <c r="AG47" s="207"/>
      <c r="AH47" s="207"/>
    </row>
    <row r="48" spans="1:34" ht="19.2" customHeight="1" x14ac:dyDescent="0.3">
      <c r="A48" s="3"/>
      <c r="B48" s="23" t="s">
        <v>30</v>
      </c>
      <c r="C48" s="199"/>
      <c r="D48" s="199"/>
      <c r="E48" s="199"/>
      <c r="F48" s="199"/>
      <c r="G48" s="152"/>
      <c r="H48" s="152"/>
      <c r="I48" s="152"/>
      <c r="J48" s="152"/>
      <c r="K48" s="162"/>
      <c r="L48" s="24">
        <f>Y101</f>
        <v>0</v>
      </c>
      <c r="M48" s="169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106"/>
      <c r="Z48" s="106"/>
      <c r="AA48" s="106"/>
      <c r="AB48" s="106"/>
      <c r="AC48" s="15"/>
      <c r="AD48" s="207"/>
      <c r="AE48" s="207"/>
      <c r="AF48" s="207"/>
      <c r="AG48" s="207"/>
      <c r="AH48" s="207"/>
    </row>
    <row r="49" spans="1:34" ht="19.2" customHeight="1" x14ac:dyDescent="0.3">
      <c r="A49" s="3"/>
      <c r="B49" s="372" t="s">
        <v>36</v>
      </c>
      <c r="C49" s="373"/>
      <c r="D49" s="373"/>
      <c r="E49" s="373"/>
      <c r="F49" s="373"/>
      <c r="G49" s="373"/>
      <c r="H49" s="373"/>
      <c r="I49" s="154"/>
      <c r="J49" s="152"/>
      <c r="K49" s="162"/>
      <c r="L49" s="24">
        <f>Y103</f>
        <v>0</v>
      </c>
      <c r="M49" s="101"/>
      <c r="N49" s="106"/>
      <c r="O49" s="106"/>
      <c r="P49" s="106"/>
      <c r="Q49" s="206"/>
      <c r="R49" s="206"/>
      <c r="S49" s="206"/>
      <c r="T49" s="417" t="s">
        <v>32</v>
      </c>
      <c r="U49" s="409"/>
      <c r="V49" s="412"/>
      <c r="W49" s="415" t="e">
        <f>L49/L48</f>
        <v>#DIV/0!</v>
      </c>
      <c r="X49" s="416"/>
      <c r="Y49" s="208" t="e">
        <f>IF(W49&lt;15%,0,IF(AND(W49&gt;=15%,W49&lt;29%),1,IF(AND(W49&gt;=30%,W49&lt;49%),2,IF(AND(W49&gt;=50%,W49&lt;64%),3,IF(AND(W49&gt;=65%,W49&lt;74%),4,IF(W49&gt;=75%,5,0))))))</f>
        <v>#DIV/0!</v>
      </c>
      <c r="Z49" s="195"/>
      <c r="AA49" s="195"/>
      <c r="AB49" s="195"/>
      <c r="AC49" s="209"/>
      <c r="AD49" s="210"/>
      <c r="AE49" s="210"/>
      <c r="AF49" s="210"/>
      <c r="AG49" s="210"/>
      <c r="AH49" s="210"/>
    </row>
    <row r="50" spans="1:34" ht="19.2" customHeight="1" x14ac:dyDescent="0.3">
      <c r="A50" s="3"/>
      <c r="B50" s="371" t="s">
        <v>37</v>
      </c>
      <c r="C50" s="154"/>
      <c r="D50" s="154"/>
      <c r="E50" s="154"/>
      <c r="F50" s="154"/>
      <c r="G50" s="154"/>
      <c r="H50" s="154"/>
      <c r="I50" s="154"/>
      <c r="J50" s="152"/>
      <c r="K50" s="162"/>
      <c r="L50" s="24">
        <f>Y102</f>
        <v>0</v>
      </c>
      <c r="M50" s="101"/>
      <c r="N50" s="106"/>
      <c r="O50" s="106"/>
      <c r="P50" s="106"/>
      <c r="Q50" s="206"/>
      <c r="R50" s="206"/>
      <c r="S50" s="206"/>
      <c r="T50" s="417" t="s">
        <v>32</v>
      </c>
      <c r="U50" s="409"/>
      <c r="V50" s="412"/>
      <c r="W50" s="438">
        <f>IFERROR(L50/L48,0)</f>
        <v>0</v>
      </c>
      <c r="X50" s="445"/>
      <c r="Y50" s="194">
        <f>IF(W50&lt;15%,0,IF(AND(W50&gt;=15%,W50&lt;29%),1,IF(AND(W50&gt;=30%,W50&lt;49%),2,IF(AND(W50&gt;=50%,W50&lt;64%),3,IF(AND(W50&gt;=65%,W50&lt;74%),4,IF(W50&gt;=75%,5,0))))))</f>
        <v>0</v>
      </c>
      <c r="Z50" s="195"/>
      <c r="AA50" s="195"/>
      <c r="AB50" s="195"/>
      <c r="AC50" s="209"/>
      <c r="AD50" s="210"/>
      <c r="AE50" s="210"/>
      <c r="AF50" s="210"/>
      <c r="AG50" s="210"/>
      <c r="AH50" s="210"/>
    </row>
    <row r="51" spans="1:34" ht="19.2" customHeight="1" x14ac:dyDescent="0.3">
      <c r="A51" s="3"/>
      <c r="B51" s="26" t="s">
        <v>38</v>
      </c>
      <c r="C51" s="154"/>
      <c r="D51" s="154"/>
      <c r="E51" s="154"/>
      <c r="F51" s="154"/>
      <c r="G51" s="154"/>
      <c r="H51" s="154"/>
      <c r="I51" s="154"/>
      <c r="J51" s="152"/>
      <c r="K51" s="154"/>
      <c r="L51" s="27"/>
      <c r="M51" s="106"/>
      <c r="N51" s="106"/>
      <c r="O51" s="106"/>
      <c r="P51" s="106"/>
      <c r="Q51" s="206"/>
      <c r="R51" s="206"/>
      <c r="S51" s="206"/>
      <c r="T51" s="212"/>
      <c r="U51" s="212"/>
      <c r="V51" s="212"/>
      <c r="W51" s="193"/>
      <c r="X51" s="193"/>
      <c r="Y51" s="213"/>
      <c r="Z51" s="195"/>
      <c r="AA51" s="195"/>
      <c r="AB51" s="195"/>
      <c r="AC51" s="209"/>
      <c r="AD51" s="210"/>
      <c r="AE51" s="210"/>
      <c r="AF51" s="210"/>
      <c r="AG51" s="210"/>
      <c r="AH51" s="210"/>
    </row>
    <row r="52" spans="1:34" ht="19.2" customHeight="1" x14ac:dyDescent="0.3">
      <c r="A52" s="3"/>
      <c r="B52" s="28"/>
      <c r="C52" s="154"/>
      <c r="D52" s="154"/>
      <c r="E52" s="154"/>
      <c r="F52" s="154"/>
      <c r="G52" s="154"/>
      <c r="H52" s="154"/>
      <c r="I52" s="154"/>
      <c r="J52" s="152"/>
      <c r="K52" s="154"/>
      <c r="L52" s="29"/>
      <c r="M52" s="106"/>
      <c r="N52" s="106"/>
      <c r="O52" s="106"/>
      <c r="P52" s="106"/>
      <c r="Q52" s="206"/>
      <c r="R52" s="206"/>
      <c r="S52" s="206"/>
      <c r="T52" s="212"/>
      <c r="U52" s="212"/>
      <c r="V52" s="212"/>
      <c r="W52" s="193"/>
      <c r="X52" s="193"/>
      <c r="Y52" s="213"/>
      <c r="Z52" s="195"/>
      <c r="AA52" s="195"/>
      <c r="AB52" s="195"/>
      <c r="AC52" s="209"/>
      <c r="AD52" s="210"/>
      <c r="AE52" s="210"/>
      <c r="AF52" s="210"/>
      <c r="AG52" s="210"/>
      <c r="AH52" s="210"/>
    </row>
    <row r="53" spans="1:34" ht="19.2" customHeight="1" x14ac:dyDescent="0.3">
      <c r="A53" s="3"/>
      <c r="B53" s="28"/>
      <c r="C53" s="154"/>
      <c r="D53" s="154"/>
      <c r="E53" s="154"/>
      <c r="F53" s="154"/>
      <c r="G53" s="154"/>
      <c r="H53" s="154"/>
      <c r="I53" s="154"/>
      <c r="J53" s="152"/>
      <c r="K53" s="154"/>
      <c r="L53" s="30"/>
      <c r="M53" s="106"/>
      <c r="N53" s="106"/>
      <c r="O53" s="106"/>
      <c r="P53" s="106"/>
      <c r="Q53" s="206"/>
      <c r="R53" s="206"/>
      <c r="S53" s="206"/>
      <c r="T53" s="212"/>
      <c r="U53" s="212"/>
      <c r="V53" s="212"/>
      <c r="W53" s="193"/>
      <c r="X53" s="193"/>
      <c r="Y53" s="213"/>
      <c r="Z53" s="195"/>
      <c r="AA53" s="195"/>
      <c r="AB53" s="195"/>
      <c r="AC53" s="209"/>
      <c r="AD53" s="210"/>
      <c r="AE53" s="210"/>
      <c r="AF53" s="210"/>
      <c r="AG53" s="210"/>
      <c r="AH53" s="210"/>
    </row>
    <row r="54" spans="1:34" ht="15" customHeight="1" x14ac:dyDescent="0.3">
      <c r="A54" s="3"/>
      <c r="B54" s="9"/>
      <c r="C54" s="154"/>
      <c r="D54" s="154"/>
      <c r="E54" s="154"/>
      <c r="F54" s="154"/>
      <c r="G54" s="154"/>
      <c r="H54" s="154"/>
      <c r="I54" s="154"/>
      <c r="J54" s="154"/>
      <c r="K54" s="152"/>
      <c r="L54" s="214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106"/>
      <c r="Z54" s="106"/>
      <c r="AA54" s="106"/>
      <c r="AB54" s="106"/>
      <c r="AC54" s="15"/>
      <c r="AD54" s="148"/>
      <c r="AE54" s="148"/>
      <c r="AF54" s="148"/>
      <c r="AG54" s="148"/>
      <c r="AH54" s="148"/>
    </row>
    <row r="55" spans="1:34" ht="15" customHeight="1" x14ac:dyDescent="0.3">
      <c r="A55" s="3"/>
      <c r="B55" s="25" t="s">
        <v>39</v>
      </c>
      <c r="C55" s="152"/>
      <c r="D55" s="152"/>
      <c r="E55" s="152"/>
      <c r="F55" s="152"/>
      <c r="G55" s="152"/>
      <c r="H55" s="152"/>
      <c r="I55" s="152"/>
      <c r="J55" s="152"/>
      <c r="K55" s="152"/>
      <c r="L55" s="215"/>
      <c r="M55" s="216" t="s">
        <v>40</v>
      </c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5"/>
      <c r="AD55" s="148"/>
      <c r="AE55" s="148"/>
      <c r="AF55" s="148"/>
      <c r="AG55" s="148"/>
      <c r="AH55" s="148"/>
    </row>
    <row r="56" spans="1:34" ht="19.2" customHeight="1" x14ac:dyDescent="0.3">
      <c r="A56" s="3"/>
      <c r="B56" s="31" t="s">
        <v>41</v>
      </c>
      <c r="C56" s="12"/>
      <c r="D56" s="152"/>
      <c r="E56" s="152"/>
      <c r="F56" s="12"/>
      <c r="G56" s="152"/>
      <c r="H56" s="152"/>
      <c r="I56" s="154"/>
      <c r="J56" s="154"/>
      <c r="K56" s="154"/>
      <c r="L56" s="217"/>
      <c r="M56" s="106"/>
      <c r="N56" s="199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5"/>
      <c r="AD56" s="148"/>
      <c r="AE56" s="148"/>
      <c r="AF56" s="148"/>
      <c r="AG56" s="148"/>
      <c r="AH56" s="148"/>
    </row>
    <row r="57" spans="1:34" ht="15" customHeight="1" x14ac:dyDescent="0.3">
      <c r="A57" s="3"/>
      <c r="B57" s="32"/>
      <c r="C57" s="323"/>
      <c r="D57" s="218">
        <f>IF(C57&lt;&gt;0,2,0)</f>
        <v>0</v>
      </c>
      <c r="E57" s="162"/>
      <c r="F57" s="323"/>
      <c r="G57" s="218">
        <f>IF(F57&lt;&gt;0,2,0)</f>
        <v>0</v>
      </c>
      <c r="H57" s="152"/>
      <c r="I57" s="152"/>
      <c r="J57" s="152"/>
      <c r="K57" s="152"/>
      <c r="L57" s="215"/>
      <c r="M57" s="206"/>
      <c r="N57" s="206"/>
      <c r="O57" s="106"/>
      <c r="P57" s="206"/>
      <c r="Q57" s="206"/>
      <c r="R57" s="206"/>
      <c r="S57" s="206"/>
      <c r="T57" s="417" t="s">
        <v>32</v>
      </c>
      <c r="U57" s="409"/>
      <c r="V57" s="409"/>
      <c r="W57" s="410"/>
      <c r="X57" s="409"/>
      <c r="Y57" s="219">
        <f>D57+G57</f>
        <v>0</v>
      </c>
      <c r="Z57" s="195"/>
      <c r="AA57" s="195"/>
      <c r="AB57" s="195"/>
      <c r="AC57" s="209"/>
      <c r="AD57" s="220"/>
      <c r="AE57" s="220"/>
      <c r="AF57" s="220"/>
      <c r="AG57" s="220"/>
      <c r="AH57" s="220"/>
    </row>
    <row r="58" spans="1:34" ht="15" customHeight="1" x14ac:dyDescent="0.3">
      <c r="A58" s="33"/>
      <c r="B58" s="399" t="s">
        <v>42</v>
      </c>
      <c r="C58" s="400"/>
      <c r="D58" s="221"/>
      <c r="E58" s="183" t="s">
        <v>43</v>
      </c>
      <c r="F58" s="13"/>
      <c r="G58" s="221"/>
      <c r="H58" s="152"/>
      <c r="I58" s="221"/>
      <c r="J58" s="221"/>
      <c r="K58" s="152"/>
      <c r="L58" s="221"/>
      <c r="M58" s="203"/>
      <c r="N58" s="222"/>
      <c r="O58" s="203"/>
      <c r="P58" s="203"/>
      <c r="Q58" s="222"/>
      <c r="R58" s="222"/>
      <c r="S58" s="222"/>
      <c r="T58" s="203"/>
      <c r="U58" s="203"/>
      <c r="V58" s="222"/>
      <c r="W58" s="203"/>
      <c r="X58" s="203"/>
      <c r="Y58" s="203"/>
      <c r="Z58" s="203"/>
      <c r="AA58" s="203"/>
      <c r="AB58" s="203"/>
      <c r="AC58" s="204"/>
      <c r="AD58" s="148"/>
      <c r="AE58" s="148"/>
      <c r="AF58" s="148"/>
      <c r="AG58" s="148"/>
      <c r="AH58" s="148"/>
    </row>
    <row r="59" spans="1:34" ht="19.2" customHeight="1" x14ac:dyDescent="0.3">
      <c r="A59" s="3"/>
      <c r="B59" s="34"/>
      <c r="C59" s="152"/>
      <c r="D59" s="152"/>
      <c r="E59" s="152"/>
      <c r="F59" s="152"/>
      <c r="G59" s="152"/>
      <c r="H59" s="152"/>
      <c r="I59" s="152"/>
      <c r="J59" s="152"/>
      <c r="K59" s="152"/>
      <c r="L59" s="215"/>
      <c r="M59" s="206"/>
      <c r="N59" s="206"/>
      <c r="O59" s="206"/>
      <c r="P59" s="206"/>
      <c r="Q59" s="206"/>
      <c r="R59" s="206"/>
      <c r="S59" s="206"/>
      <c r="T59" s="223"/>
      <c r="U59" s="223"/>
      <c r="V59" s="223"/>
      <c r="W59" s="417" t="s">
        <v>14</v>
      </c>
      <c r="X59" s="542"/>
      <c r="Y59" s="224" t="e">
        <f>Y44+Y49+Y50+Y57</f>
        <v>#DIV/0!</v>
      </c>
      <c r="Z59" s="225"/>
      <c r="AA59" s="225"/>
      <c r="AB59" s="225"/>
      <c r="AC59" s="226"/>
      <c r="AD59" s="35"/>
      <c r="AE59" s="35"/>
      <c r="AF59" s="35"/>
      <c r="AG59" s="35"/>
      <c r="AH59" s="35"/>
    </row>
    <row r="60" spans="1:34" ht="19.2" customHeight="1" x14ac:dyDescent="0.3">
      <c r="A60" s="3"/>
      <c r="B60" s="34"/>
      <c r="C60" s="152"/>
      <c r="D60" s="152"/>
      <c r="E60" s="152"/>
      <c r="F60" s="152"/>
      <c r="G60" s="152"/>
      <c r="H60" s="152"/>
      <c r="I60" s="152"/>
      <c r="J60" s="152"/>
      <c r="K60" s="152"/>
      <c r="L60" s="215"/>
      <c r="M60" s="206"/>
      <c r="N60" s="206"/>
      <c r="O60" s="206"/>
      <c r="P60" s="206"/>
      <c r="Q60" s="206"/>
      <c r="R60" s="206"/>
      <c r="S60" s="206"/>
      <c r="T60" s="223"/>
      <c r="U60" s="223"/>
      <c r="V60" s="223"/>
      <c r="W60" s="223"/>
      <c r="X60" s="223"/>
      <c r="Y60" s="225"/>
      <c r="Z60" s="225"/>
      <c r="AA60" s="225"/>
      <c r="AB60" s="225"/>
      <c r="AC60" s="226"/>
      <c r="AD60" s="35"/>
      <c r="AE60" s="35"/>
      <c r="AF60" s="35"/>
      <c r="AG60" s="35"/>
      <c r="AH60" s="35"/>
    </row>
    <row r="61" spans="1:34" ht="15" customHeight="1" x14ac:dyDescent="0.3">
      <c r="A61" s="3"/>
      <c r="B61" s="411" t="s">
        <v>44</v>
      </c>
      <c r="C61" s="388"/>
      <c r="D61" s="388"/>
      <c r="E61" s="388"/>
      <c r="F61" s="388"/>
      <c r="G61" s="388"/>
      <c r="H61" s="388"/>
      <c r="I61" s="388"/>
      <c r="J61" s="388"/>
      <c r="K61" s="388"/>
      <c r="L61" s="388"/>
      <c r="M61" s="412"/>
      <c r="N61" s="412"/>
      <c r="O61" s="412"/>
      <c r="P61" s="412"/>
      <c r="Q61" s="412"/>
      <c r="R61" s="409"/>
      <c r="S61" s="409"/>
      <c r="T61" s="412"/>
      <c r="U61" s="409"/>
      <c r="V61" s="412"/>
      <c r="W61" s="412"/>
      <c r="X61" s="412"/>
      <c r="Y61" s="412"/>
      <c r="Z61" s="212"/>
      <c r="AA61" s="212"/>
      <c r="AB61" s="212"/>
      <c r="AC61" s="227"/>
      <c r="AD61" s="228"/>
      <c r="AE61" s="228"/>
      <c r="AF61" s="228"/>
      <c r="AG61" s="228"/>
      <c r="AH61" s="228"/>
    </row>
    <row r="62" spans="1:34" ht="19.2" customHeight="1" x14ac:dyDescent="0.3">
      <c r="A62" s="3"/>
      <c r="B62" s="413" t="s">
        <v>45</v>
      </c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09"/>
      <c r="S62" s="409"/>
      <c r="T62" s="414"/>
      <c r="U62" s="409"/>
      <c r="V62" s="414"/>
      <c r="W62" s="414"/>
      <c r="X62" s="414"/>
      <c r="Y62" s="414"/>
      <c r="Z62" s="225"/>
      <c r="AA62" s="225"/>
      <c r="AB62" s="225"/>
      <c r="AC62" s="226"/>
      <c r="AD62" s="36"/>
      <c r="AE62" s="36"/>
      <c r="AF62" s="36"/>
      <c r="AG62" s="36"/>
      <c r="AH62" s="36"/>
    </row>
    <row r="63" spans="1:34" ht="15" customHeight="1" x14ac:dyDescent="0.3">
      <c r="A63" s="3"/>
      <c r="B63" s="413" t="s">
        <v>46</v>
      </c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09"/>
      <c r="S63" s="409"/>
      <c r="T63" s="414"/>
      <c r="U63" s="409"/>
      <c r="V63" s="414"/>
      <c r="W63" s="414"/>
      <c r="X63" s="414"/>
      <c r="Y63" s="414"/>
      <c r="Z63" s="225"/>
      <c r="AA63" s="225"/>
      <c r="AB63" s="225"/>
      <c r="AC63" s="226"/>
      <c r="AD63" s="36"/>
      <c r="AE63" s="36"/>
      <c r="AF63" s="36"/>
      <c r="AG63" s="36"/>
      <c r="AH63" s="36"/>
    </row>
    <row r="64" spans="1:34" ht="15" customHeight="1" x14ac:dyDescent="0.3">
      <c r="A64" s="3"/>
      <c r="B64" s="229"/>
      <c r="C64" s="225"/>
      <c r="D64" s="225"/>
      <c r="E64" s="225"/>
      <c r="F64" s="225"/>
      <c r="G64" s="407" t="s">
        <v>47</v>
      </c>
      <c r="H64" s="408"/>
      <c r="I64" s="408"/>
      <c r="J64" s="408"/>
      <c r="K64" s="408"/>
      <c r="L64" s="408"/>
      <c r="M64" s="408"/>
      <c r="N64" s="408"/>
      <c r="O64" s="408"/>
      <c r="P64" s="408"/>
      <c r="Q64" s="408"/>
      <c r="R64" s="409"/>
      <c r="S64" s="409"/>
      <c r="T64" s="408"/>
      <c r="U64" s="409"/>
      <c r="V64" s="408"/>
      <c r="W64" s="408"/>
      <c r="X64" s="408"/>
      <c r="Y64" s="225"/>
      <c r="Z64" s="225"/>
      <c r="AA64" s="225"/>
      <c r="AB64" s="225"/>
      <c r="AC64" s="226"/>
      <c r="AD64" s="36"/>
      <c r="AE64" s="36"/>
      <c r="AF64" s="36"/>
      <c r="AG64" s="36"/>
      <c r="AH64" s="36"/>
    </row>
    <row r="65" spans="1:34" ht="15" customHeight="1" x14ac:dyDescent="0.3">
      <c r="A65" s="3"/>
      <c r="B65" s="37"/>
      <c r="C65" s="230"/>
      <c r="D65" s="230"/>
      <c r="E65" s="230"/>
      <c r="F65" s="230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0"/>
      <c r="Z65" s="230"/>
      <c r="AA65" s="230"/>
      <c r="AB65" s="230"/>
      <c r="AC65" s="38"/>
      <c r="AD65" s="39"/>
      <c r="AE65" s="39"/>
      <c r="AF65" s="39"/>
      <c r="AG65" s="39"/>
      <c r="AH65" s="39"/>
    </row>
    <row r="66" spans="1:34" ht="34.950000000000003" customHeight="1" x14ac:dyDescent="0.3">
      <c r="A66" s="40"/>
      <c r="B66" s="442" t="s">
        <v>48</v>
      </c>
      <c r="C66" s="443"/>
      <c r="D66" s="393" t="s">
        <v>49</v>
      </c>
      <c r="E66" s="394"/>
      <c r="F66" s="426" t="s">
        <v>50</v>
      </c>
      <c r="G66" s="427"/>
      <c r="H66" s="428"/>
      <c r="I66" s="429" t="s">
        <v>51</v>
      </c>
      <c r="J66" s="430"/>
      <c r="K66" s="430"/>
      <c r="L66" s="431" t="s">
        <v>52</v>
      </c>
      <c r="M66" s="432"/>
      <c r="N66" s="432"/>
      <c r="O66" s="433" t="s">
        <v>53</v>
      </c>
      <c r="P66" s="432"/>
      <c r="Q66" s="432"/>
      <c r="R66" s="434" t="s">
        <v>54</v>
      </c>
      <c r="S66" s="432"/>
      <c r="T66" s="432"/>
      <c r="U66" s="435" t="s">
        <v>55</v>
      </c>
      <c r="V66" s="432"/>
      <c r="W66" s="432"/>
      <c r="X66" s="448" t="s">
        <v>56</v>
      </c>
      <c r="Y66" s="446" t="s">
        <v>57</v>
      </c>
      <c r="Z66" s="432"/>
      <c r="AA66" s="432"/>
      <c r="AB66" s="432"/>
      <c r="AC66" s="447"/>
      <c r="AD66" s="41"/>
      <c r="AE66" s="41"/>
      <c r="AF66" s="41"/>
      <c r="AG66" s="41"/>
      <c r="AH66" s="41"/>
    </row>
    <row r="67" spans="1:34" ht="81.75" customHeight="1" x14ac:dyDescent="0.3">
      <c r="A67" s="42"/>
      <c r="B67" s="444"/>
      <c r="C67" s="443"/>
      <c r="D67" s="395"/>
      <c r="E67" s="396"/>
      <c r="F67" s="232" t="s">
        <v>58</v>
      </c>
      <c r="G67" s="232" t="s">
        <v>59</v>
      </c>
      <c r="H67" s="232" t="s">
        <v>60</v>
      </c>
      <c r="I67" s="233" t="s">
        <v>61</v>
      </c>
      <c r="J67" s="233" t="s">
        <v>62</v>
      </c>
      <c r="K67" s="233" t="s">
        <v>63</v>
      </c>
      <c r="L67" s="142" t="s">
        <v>64</v>
      </c>
      <c r="M67" s="234" t="s">
        <v>65</v>
      </c>
      <c r="N67" s="234" t="s">
        <v>66</v>
      </c>
      <c r="O67" s="143" t="s">
        <v>67</v>
      </c>
      <c r="P67" s="235" t="s">
        <v>68</v>
      </c>
      <c r="Q67" s="235" t="s">
        <v>69</v>
      </c>
      <c r="R67" s="144" t="s">
        <v>70</v>
      </c>
      <c r="S67" s="236" t="s">
        <v>71</v>
      </c>
      <c r="T67" s="236" t="s">
        <v>72</v>
      </c>
      <c r="U67" s="237" t="s">
        <v>73</v>
      </c>
      <c r="V67" s="237" t="s">
        <v>74</v>
      </c>
      <c r="W67" s="237" t="s">
        <v>75</v>
      </c>
      <c r="X67" s="449"/>
      <c r="Y67" s="238" t="s">
        <v>76</v>
      </c>
      <c r="Z67" s="239" t="s">
        <v>77</v>
      </c>
      <c r="AA67" s="240" t="s">
        <v>78</v>
      </c>
      <c r="AB67" s="241" t="s">
        <v>42</v>
      </c>
      <c r="AC67" s="242" t="s">
        <v>79</v>
      </c>
      <c r="AD67" s="243" t="s">
        <v>80</v>
      </c>
      <c r="AE67" s="243" t="s">
        <v>81</v>
      </c>
      <c r="AF67" s="244" t="s">
        <v>82</v>
      </c>
      <c r="AG67" s="245" t="s">
        <v>83</v>
      </c>
      <c r="AH67" s="245" t="s">
        <v>84</v>
      </c>
    </row>
    <row r="68" spans="1:34" ht="19.2" customHeight="1" x14ac:dyDescent="0.3">
      <c r="A68" s="3"/>
      <c r="B68" s="391"/>
      <c r="C68" s="392"/>
      <c r="D68" s="418"/>
      <c r="E68" s="419"/>
      <c r="F68" s="332"/>
      <c r="G68" s="333"/>
      <c r="H68" s="333"/>
      <c r="I68" s="334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5"/>
      <c r="V68" s="332"/>
      <c r="W68" s="332"/>
      <c r="X68" s="332"/>
      <c r="Y68" s="332"/>
      <c r="Z68" s="332"/>
      <c r="AA68" s="332"/>
      <c r="AB68" s="332"/>
      <c r="AC68" s="336"/>
      <c r="AD68" s="246">
        <f t="shared" ref="AD68:AD99" si="2">COUNTA(F68:W68)</f>
        <v>0</v>
      </c>
      <c r="AE68" s="247">
        <f>COUNTA(Y68:AC68)</f>
        <v>0</v>
      </c>
      <c r="AF68" s="348">
        <v>45838</v>
      </c>
      <c r="AG68" s="248">
        <f>IF(D68&gt;AF68,1,0)</f>
        <v>0</v>
      </c>
      <c r="AH68" s="248">
        <f t="shared" ref="AH68:AH99" si="3">AE68+AG68</f>
        <v>0</v>
      </c>
    </row>
    <row r="69" spans="1:34" ht="19.2" customHeight="1" x14ac:dyDescent="0.3">
      <c r="A69" s="3"/>
      <c r="B69" s="391"/>
      <c r="C69" s="392"/>
      <c r="D69" s="420"/>
      <c r="E69" s="419"/>
      <c r="F69" s="332"/>
      <c r="G69" s="333"/>
      <c r="H69" s="333"/>
      <c r="I69" s="334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5"/>
      <c r="V69" s="332"/>
      <c r="W69" s="332"/>
      <c r="X69" s="332"/>
      <c r="Y69" s="332"/>
      <c r="Z69" s="332"/>
      <c r="AA69" s="332"/>
      <c r="AB69" s="332"/>
      <c r="AC69" s="336"/>
      <c r="AD69" s="246">
        <f t="shared" si="2"/>
        <v>0</v>
      </c>
      <c r="AE69" s="249">
        <f t="shared" ref="AE69:AE99" si="4">COUNTA(Y69:AC69)</f>
        <v>0</v>
      </c>
      <c r="AF69" s="348">
        <v>45473</v>
      </c>
      <c r="AG69" s="248">
        <f t="shared" ref="AG69:AG99" si="5">IF(D69&gt;AF69,1,0)</f>
        <v>0</v>
      </c>
      <c r="AH69" s="248">
        <f t="shared" si="3"/>
        <v>0</v>
      </c>
    </row>
    <row r="70" spans="1:34" ht="19.2" customHeight="1" x14ac:dyDescent="0.3">
      <c r="A70" s="43"/>
      <c r="B70" s="391"/>
      <c r="C70" s="392"/>
      <c r="D70" s="420"/>
      <c r="E70" s="419"/>
      <c r="F70" s="332"/>
      <c r="G70" s="333"/>
      <c r="H70" s="333"/>
      <c r="I70" s="337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5"/>
      <c r="V70" s="332"/>
      <c r="W70" s="332"/>
      <c r="X70" s="332"/>
      <c r="Y70" s="332"/>
      <c r="Z70" s="332"/>
      <c r="AA70" s="332"/>
      <c r="AB70" s="332"/>
      <c r="AC70" s="336"/>
      <c r="AD70" s="246">
        <f t="shared" si="2"/>
        <v>0</v>
      </c>
      <c r="AE70" s="250">
        <f t="shared" si="4"/>
        <v>0</v>
      </c>
      <c r="AF70" s="348">
        <v>5</v>
      </c>
      <c r="AG70" s="248">
        <f t="shared" si="5"/>
        <v>0</v>
      </c>
      <c r="AH70" s="248">
        <f t="shared" si="3"/>
        <v>0</v>
      </c>
    </row>
    <row r="71" spans="1:34" ht="19.2" customHeight="1" x14ac:dyDescent="0.3">
      <c r="A71" s="3"/>
      <c r="B71" s="391"/>
      <c r="C71" s="392"/>
      <c r="D71" s="420"/>
      <c r="E71" s="419"/>
      <c r="F71" s="332"/>
      <c r="G71" s="333"/>
      <c r="H71" s="333"/>
      <c r="I71" s="334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5"/>
      <c r="V71" s="332"/>
      <c r="W71" s="332"/>
      <c r="X71" s="332"/>
      <c r="Y71" s="332"/>
      <c r="Z71" s="332"/>
      <c r="AA71" s="332"/>
      <c r="AB71" s="332"/>
      <c r="AC71" s="336"/>
      <c r="AD71" s="246">
        <f t="shared" si="2"/>
        <v>0</v>
      </c>
      <c r="AE71" s="249">
        <f t="shared" si="4"/>
        <v>0</v>
      </c>
      <c r="AF71" s="348">
        <v>45838</v>
      </c>
      <c r="AG71" s="248">
        <f t="shared" si="5"/>
        <v>0</v>
      </c>
      <c r="AH71" s="248">
        <f t="shared" si="3"/>
        <v>0</v>
      </c>
    </row>
    <row r="72" spans="1:34" ht="19.2" customHeight="1" x14ac:dyDescent="0.3">
      <c r="A72" s="3"/>
      <c r="B72" s="391"/>
      <c r="C72" s="392"/>
      <c r="D72" s="420"/>
      <c r="E72" s="419"/>
      <c r="F72" s="332"/>
      <c r="G72" s="333"/>
      <c r="H72" s="333"/>
      <c r="I72" s="334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5"/>
      <c r="V72" s="332"/>
      <c r="W72" s="332"/>
      <c r="X72" s="332"/>
      <c r="Y72" s="332"/>
      <c r="Z72" s="332"/>
      <c r="AA72" s="332"/>
      <c r="AB72" s="332"/>
      <c r="AC72" s="336"/>
      <c r="AD72" s="246">
        <f t="shared" si="2"/>
        <v>0</v>
      </c>
      <c r="AE72" s="249">
        <f t="shared" si="4"/>
        <v>0</v>
      </c>
      <c r="AF72" s="348">
        <v>45838</v>
      </c>
      <c r="AG72" s="248">
        <f t="shared" si="5"/>
        <v>0</v>
      </c>
      <c r="AH72" s="248">
        <f t="shared" si="3"/>
        <v>0</v>
      </c>
    </row>
    <row r="73" spans="1:34" ht="19.2" customHeight="1" x14ac:dyDescent="0.3">
      <c r="A73" s="3"/>
      <c r="B73" s="391"/>
      <c r="C73" s="392"/>
      <c r="D73" s="420"/>
      <c r="E73" s="419"/>
      <c r="F73" s="332"/>
      <c r="G73" s="333"/>
      <c r="H73" s="333"/>
      <c r="I73" s="334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5"/>
      <c r="V73" s="332"/>
      <c r="W73" s="332"/>
      <c r="X73" s="332"/>
      <c r="Y73" s="332"/>
      <c r="Z73" s="332"/>
      <c r="AA73" s="332"/>
      <c r="AB73" s="332"/>
      <c r="AC73" s="336"/>
      <c r="AD73" s="246">
        <f t="shared" si="2"/>
        <v>0</v>
      </c>
      <c r="AE73" s="251">
        <f t="shared" si="4"/>
        <v>0</v>
      </c>
      <c r="AF73" s="348">
        <v>45838</v>
      </c>
      <c r="AG73" s="248">
        <f t="shared" si="5"/>
        <v>0</v>
      </c>
      <c r="AH73" s="248">
        <f t="shared" si="3"/>
        <v>0</v>
      </c>
    </row>
    <row r="74" spans="1:34" ht="19.2" customHeight="1" x14ac:dyDescent="0.3">
      <c r="A74" s="44"/>
      <c r="B74" s="391"/>
      <c r="C74" s="392"/>
      <c r="D74" s="420"/>
      <c r="E74" s="419"/>
      <c r="F74" s="332"/>
      <c r="G74" s="333"/>
      <c r="H74" s="333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29"/>
      <c r="V74" s="332"/>
      <c r="W74" s="332"/>
      <c r="X74" s="332"/>
      <c r="Y74" s="332"/>
      <c r="Z74" s="332"/>
      <c r="AA74" s="332"/>
      <c r="AB74" s="332"/>
      <c r="AC74" s="336"/>
      <c r="AD74" s="246">
        <f t="shared" si="2"/>
        <v>0</v>
      </c>
      <c r="AE74" s="252">
        <f t="shared" si="4"/>
        <v>0</v>
      </c>
      <c r="AF74" s="348">
        <v>45838</v>
      </c>
      <c r="AG74" s="248">
        <f t="shared" si="5"/>
        <v>0</v>
      </c>
      <c r="AH74" s="248">
        <f t="shared" si="3"/>
        <v>0</v>
      </c>
    </row>
    <row r="75" spans="1:34" ht="19.2" customHeight="1" x14ac:dyDescent="0.3">
      <c r="A75" s="3"/>
      <c r="B75" s="391"/>
      <c r="C75" s="392"/>
      <c r="D75" s="420"/>
      <c r="E75" s="419"/>
      <c r="F75" s="332"/>
      <c r="G75" s="333"/>
      <c r="H75" s="333"/>
      <c r="I75" s="334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5"/>
      <c r="V75" s="332"/>
      <c r="W75" s="332"/>
      <c r="X75" s="332"/>
      <c r="Y75" s="332"/>
      <c r="Z75" s="332"/>
      <c r="AA75" s="332"/>
      <c r="AB75" s="332"/>
      <c r="AC75" s="336"/>
      <c r="AD75" s="246">
        <f t="shared" si="2"/>
        <v>0</v>
      </c>
      <c r="AE75" s="249">
        <f t="shared" si="4"/>
        <v>0</v>
      </c>
      <c r="AF75" s="348">
        <v>45838</v>
      </c>
      <c r="AG75" s="248">
        <f t="shared" si="5"/>
        <v>0</v>
      </c>
      <c r="AH75" s="248">
        <f t="shared" si="3"/>
        <v>0</v>
      </c>
    </row>
    <row r="76" spans="1:34" ht="19.2" customHeight="1" x14ac:dyDescent="0.3">
      <c r="A76" s="3"/>
      <c r="B76" s="391"/>
      <c r="C76" s="392"/>
      <c r="D76" s="420"/>
      <c r="E76" s="419"/>
      <c r="F76" s="332"/>
      <c r="G76" s="333"/>
      <c r="H76" s="333"/>
      <c r="I76" s="334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5"/>
      <c r="V76" s="332"/>
      <c r="W76" s="332"/>
      <c r="X76" s="332"/>
      <c r="Y76" s="332"/>
      <c r="Z76" s="332"/>
      <c r="AA76" s="332"/>
      <c r="AB76" s="332"/>
      <c r="AC76" s="336"/>
      <c r="AD76" s="246">
        <f t="shared" si="2"/>
        <v>0</v>
      </c>
      <c r="AE76" s="249">
        <f t="shared" si="4"/>
        <v>0</v>
      </c>
      <c r="AF76" s="348">
        <v>45838</v>
      </c>
      <c r="AG76" s="248">
        <f t="shared" si="5"/>
        <v>0</v>
      </c>
      <c r="AH76" s="248">
        <f t="shared" si="3"/>
        <v>0</v>
      </c>
    </row>
    <row r="77" spans="1:34" ht="19.2" customHeight="1" x14ac:dyDescent="0.3">
      <c r="A77" s="3"/>
      <c r="B77" s="391"/>
      <c r="C77" s="392"/>
      <c r="D77" s="420"/>
      <c r="E77" s="419"/>
      <c r="F77" s="332"/>
      <c r="G77" s="333"/>
      <c r="H77" s="333"/>
      <c r="I77" s="334"/>
      <c r="J77" s="332"/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5"/>
      <c r="V77" s="332"/>
      <c r="W77" s="332"/>
      <c r="X77" s="332"/>
      <c r="Y77" s="332"/>
      <c r="Z77" s="332"/>
      <c r="AA77" s="332"/>
      <c r="AB77" s="332"/>
      <c r="AC77" s="336"/>
      <c r="AD77" s="246">
        <f t="shared" si="2"/>
        <v>0</v>
      </c>
      <c r="AE77" s="249">
        <f t="shared" si="4"/>
        <v>0</v>
      </c>
      <c r="AF77" s="348">
        <v>45838</v>
      </c>
      <c r="AG77" s="248">
        <f t="shared" si="5"/>
        <v>0</v>
      </c>
      <c r="AH77" s="248">
        <f t="shared" si="3"/>
        <v>0</v>
      </c>
    </row>
    <row r="78" spans="1:34" ht="19.2" customHeight="1" x14ac:dyDescent="0.3">
      <c r="A78" s="3"/>
      <c r="B78" s="391"/>
      <c r="C78" s="392"/>
      <c r="D78" s="420"/>
      <c r="E78" s="419"/>
      <c r="F78" s="332"/>
      <c r="G78" s="333"/>
      <c r="H78" s="333"/>
      <c r="I78" s="334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5"/>
      <c r="V78" s="332"/>
      <c r="W78" s="332"/>
      <c r="X78" s="332"/>
      <c r="Y78" s="332"/>
      <c r="Z78" s="332"/>
      <c r="AA78" s="332"/>
      <c r="AB78" s="332"/>
      <c r="AC78" s="336"/>
      <c r="AD78" s="246">
        <f t="shared" si="2"/>
        <v>0</v>
      </c>
      <c r="AE78" s="253">
        <f t="shared" si="4"/>
        <v>0</v>
      </c>
      <c r="AF78" s="348">
        <v>45838</v>
      </c>
      <c r="AG78" s="248">
        <f t="shared" si="5"/>
        <v>0</v>
      </c>
      <c r="AH78" s="248">
        <f t="shared" si="3"/>
        <v>0</v>
      </c>
    </row>
    <row r="79" spans="1:34" ht="19.2" customHeight="1" x14ac:dyDescent="0.3">
      <c r="A79" s="3"/>
      <c r="B79" s="391"/>
      <c r="C79" s="392"/>
      <c r="D79" s="420"/>
      <c r="E79" s="419"/>
      <c r="F79" s="332"/>
      <c r="G79" s="333"/>
      <c r="H79" s="333"/>
      <c r="I79" s="334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5"/>
      <c r="V79" s="332"/>
      <c r="W79" s="332"/>
      <c r="X79" s="332"/>
      <c r="Y79" s="332"/>
      <c r="Z79" s="332"/>
      <c r="AA79" s="332"/>
      <c r="AB79" s="332"/>
      <c r="AC79" s="336"/>
      <c r="AD79" s="246">
        <f t="shared" si="2"/>
        <v>0</v>
      </c>
      <c r="AE79" s="254">
        <f t="shared" si="4"/>
        <v>0</v>
      </c>
      <c r="AF79" s="348">
        <v>45838</v>
      </c>
      <c r="AG79" s="248">
        <f t="shared" si="5"/>
        <v>0</v>
      </c>
      <c r="AH79" s="248">
        <f t="shared" si="3"/>
        <v>0</v>
      </c>
    </row>
    <row r="80" spans="1:34" ht="19.2" customHeight="1" x14ac:dyDescent="0.3">
      <c r="A80" s="3"/>
      <c r="B80" s="391"/>
      <c r="C80" s="392"/>
      <c r="D80" s="420"/>
      <c r="E80" s="419"/>
      <c r="F80" s="332"/>
      <c r="G80" s="333"/>
      <c r="H80" s="333"/>
      <c r="I80" s="334"/>
      <c r="J80" s="332"/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5"/>
      <c r="V80" s="332"/>
      <c r="W80" s="332"/>
      <c r="X80" s="332"/>
      <c r="Y80" s="332"/>
      <c r="Z80" s="332"/>
      <c r="AA80" s="332"/>
      <c r="AB80" s="332"/>
      <c r="AC80" s="336"/>
      <c r="AD80" s="246">
        <f t="shared" si="2"/>
        <v>0</v>
      </c>
      <c r="AE80" s="254">
        <f t="shared" si="4"/>
        <v>0</v>
      </c>
      <c r="AF80" s="348">
        <v>45838</v>
      </c>
      <c r="AG80" s="248">
        <f t="shared" si="5"/>
        <v>0</v>
      </c>
      <c r="AH80" s="248">
        <f t="shared" si="3"/>
        <v>0</v>
      </c>
    </row>
    <row r="81" spans="1:34" ht="19.2" customHeight="1" x14ac:dyDescent="0.3">
      <c r="A81" s="3"/>
      <c r="B81" s="391"/>
      <c r="C81" s="392"/>
      <c r="D81" s="420"/>
      <c r="E81" s="419"/>
      <c r="F81" s="332"/>
      <c r="G81" s="333"/>
      <c r="H81" s="333"/>
      <c r="I81" s="334"/>
      <c r="J81" s="332"/>
      <c r="K81" s="332"/>
      <c r="L81" s="332"/>
      <c r="M81" s="332"/>
      <c r="N81" s="332"/>
      <c r="O81" s="332"/>
      <c r="P81" s="332"/>
      <c r="Q81" s="332"/>
      <c r="R81" s="332"/>
      <c r="S81" s="332"/>
      <c r="T81" s="332"/>
      <c r="U81" s="335"/>
      <c r="V81" s="332"/>
      <c r="W81" s="332"/>
      <c r="X81" s="332"/>
      <c r="Y81" s="332"/>
      <c r="Z81" s="332"/>
      <c r="AA81" s="332"/>
      <c r="AB81" s="332"/>
      <c r="AC81" s="336"/>
      <c r="AD81" s="246">
        <f t="shared" si="2"/>
        <v>0</v>
      </c>
      <c r="AE81" s="255">
        <f t="shared" si="4"/>
        <v>0</v>
      </c>
      <c r="AF81" s="348">
        <v>45838</v>
      </c>
      <c r="AG81" s="248">
        <f t="shared" si="5"/>
        <v>0</v>
      </c>
      <c r="AH81" s="248">
        <f t="shared" si="3"/>
        <v>0</v>
      </c>
    </row>
    <row r="82" spans="1:34" ht="19.2" customHeight="1" x14ac:dyDescent="0.3">
      <c r="A82" s="3"/>
      <c r="B82" s="391"/>
      <c r="C82" s="392"/>
      <c r="D82" s="420"/>
      <c r="E82" s="419"/>
      <c r="F82" s="332"/>
      <c r="G82" s="333"/>
      <c r="H82" s="333"/>
      <c r="I82" s="334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5"/>
      <c r="V82" s="332"/>
      <c r="W82" s="332"/>
      <c r="X82" s="332"/>
      <c r="Y82" s="332"/>
      <c r="Z82" s="332"/>
      <c r="AA82" s="332"/>
      <c r="AB82" s="332"/>
      <c r="AC82" s="336"/>
      <c r="AD82" s="246">
        <f t="shared" si="2"/>
        <v>0</v>
      </c>
      <c r="AE82" s="255">
        <f t="shared" si="4"/>
        <v>0</v>
      </c>
      <c r="AF82" s="348">
        <v>45838</v>
      </c>
      <c r="AG82" s="248">
        <f t="shared" si="5"/>
        <v>0</v>
      </c>
      <c r="AH82" s="248">
        <f t="shared" si="3"/>
        <v>0</v>
      </c>
    </row>
    <row r="83" spans="1:34" ht="19.2" customHeight="1" x14ac:dyDescent="0.3">
      <c r="A83" s="3"/>
      <c r="B83" s="391"/>
      <c r="C83" s="392"/>
      <c r="D83" s="420"/>
      <c r="E83" s="419"/>
      <c r="F83" s="332"/>
      <c r="G83" s="333"/>
      <c r="H83" s="333"/>
      <c r="I83" s="334"/>
      <c r="J83" s="332"/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5"/>
      <c r="V83" s="332"/>
      <c r="W83" s="332"/>
      <c r="X83" s="332"/>
      <c r="Y83" s="332"/>
      <c r="Z83" s="332"/>
      <c r="AA83" s="332"/>
      <c r="AB83" s="332"/>
      <c r="AC83" s="336"/>
      <c r="AD83" s="246">
        <f t="shared" si="2"/>
        <v>0</v>
      </c>
      <c r="AE83" s="255">
        <f t="shared" si="4"/>
        <v>0</v>
      </c>
      <c r="AF83" s="348">
        <v>45838</v>
      </c>
      <c r="AG83" s="248">
        <f t="shared" si="5"/>
        <v>0</v>
      </c>
      <c r="AH83" s="248">
        <f t="shared" si="3"/>
        <v>0</v>
      </c>
    </row>
    <row r="84" spans="1:34" ht="19.2" customHeight="1" x14ac:dyDescent="0.3">
      <c r="A84" s="3"/>
      <c r="B84" s="391"/>
      <c r="C84" s="392"/>
      <c r="D84" s="420"/>
      <c r="E84" s="419"/>
      <c r="F84" s="332"/>
      <c r="G84" s="333"/>
      <c r="H84" s="332"/>
      <c r="I84" s="334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5"/>
      <c r="V84" s="332"/>
      <c r="W84" s="332"/>
      <c r="X84" s="332"/>
      <c r="Y84" s="332"/>
      <c r="Z84" s="332"/>
      <c r="AA84" s="332"/>
      <c r="AB84" s="332"/>
      <c r="AC84" s="336"/>
      <c r="AD84" s="246">
        <f t="shared" si="2"/>
        <v>0</v>
      </c>
      <c r="AE84" s="255">
        <f t="shared" si="4"/>
        <v>0</v>
      </c>
      <c r="AF84" s="348">
        <v>45838</v>
      </c>
      <c r="AG84" s="248">
        <f t="shared" si="5"/>
        <v>0</v>
      </c>
      <c r="AH84" s="248">
        <f t="shared" si="3"/>
        <v>0</v>
      </c>
    </row>
    <row r="85" spans="1:34" ht="19.2" customHeight="1" x14ac:dyDescent="0.3">
      <c r="A85" s="3"/>
      <c r="B85" s="391"/>
      <c r="C85" s="392"/>
      <c r="D85" s="420"/>
      <c r="E85" s="419"/>
      <c r="F85" s="332"/>
      <c r="G85" s="333"/>
      <c r="H85" s="332"/>
      <c r="I85" s="334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5"/>
      <c r="V85" s="332"/>
      <c r="W85" s="332"/>
      <c r="X85" s="332"/>
      <c r="Y85" s="332"/>
      <c r="Z85" s="332"/>
      <c r="AA85" s="332"/>
      <c r="AB85" s="332"/>
      <c r="AC85" s="336"/>
      <c r="AD85" s="246">
        <f t="shared" si="2"/>
        <v>0</v>
      </c>
      <c r="AE85" s="255">
        <f t="shared" si="4"/>
        <v>0</v>
      </c>
      <c r="AF85" s="348">
        <v>45838</v>
      </c>
      <c r="AG85" s="248">
        <f t="shared" si="5"/>
        <v>0</v>
      </c>
      <c r="AH85" s="248">
        <f t="shared" si="3"/>
        <v>0</v>
      </c>
    </row>
    <row r="86" spans="1:34" ht="19.2" customHeight="1" x14ac:dyDescent="0.3">
      <c r="A86" s="3"/>
      <c r="B86" s="391"/>
      <c r="C86" s="392"/>
      <c r="D86" s="420"/>
      <c r="E86" s="419"/>
      <c r="F86" s="332"/>
      <c r="G86" s="333"/>
      <c r="H86" s="332"/>
      <c r="I86" s="334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5"/>
      <c r="V86" s="332"/>
      <c r="W86" s="332"/>
      <c r="X86" s="332"/>
      <c r="Y86" s="332"/>
      <c r="Z86" s="332"/>
      <c r="AA86" s="332"/>
      <c r="AB86" s="332"/>
      <c r="AC86" s="336"/>
      <c r="AD86" s="246">
        <f t="shared" si="2"/>
        <v>0</v>
      </c>
      <c r="AE86" s="255">
        <f t="shared" si="4"/>
        <v>0</v>
      </c>
      <c r="AF86" s="348">
        <v>45838</v>
      </c>
      <c r="AG86" s="248">
        <f t="shared" si="5"/>
        <v>0</v>
      </c>
      <c r="AH86" s="248">
        <f t="shared" si="3"/>
        <v>0</v>
      </c>
    </row>
    <row r="87" spans="1:34" ht="19.2" customHeight="1" x14ac:dyDescent="0.3">
      <c r="A87" s="3"/>
      <c r="B87" s="391"/>
      <c r="C87" s="392"/>
      <c r="D87" s="420"/>
      <c r="E87" s="419"/>
      <c r="F87" s="332"/>
      <c r="G87" s="333"/>
      <c r="H87" s="332"/>
      <c r="I87" s="334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5"/>
      <c r="V87" s="332"/>
      <c r="W87" s="332"/>
      <c r="X87" s="332"/>
      <c r="Y87" s="332"/>
      <c r="Z87" s="332"/>
      <c r="AA87" s="332"/>
      <c r="AB87" s="332"/>
      <c r="AC87" s="336"/>
      <c r="AD87" s="246">
        <f t="shared" si="2"/>
        <v>0</v>
      </c>
      <c r="AE87" s="255">
        <f t="shared" si="4"/>
        <v>0</v>
      </c>
      <c r="AF87" s="348">
        <v>45838</v>
      </c>
      <c r="AG87" s="248">
        <f t="shared" si="5"/>
        <v>0</v>
      </c>
      <c r="AH87" s="248">
        <f t="shared" si="3"/>
        <v>0</v>
      </c>
    </row>
    <row r="88" spans="1:34" ht="19.2" customHeight="1" x14ac:dyDescent="0.3">
      <c r="A88" s="3"/>
      <c r="B88" s="391"/>
      <c r="C88" s="392"/>
      <c r="D88" s="420"/>
      <c r="E88" s="419"/>
      <c r="F88" s="332"/>
      <c r="G88" s="333"/>
      <c r="H88" s="332"/>
      <c r="I88" s="334"/>
      <c r="J88" s="332"/>
      <c r="K88" s="332"/>
      <c r="L88" s="332"/>
      <c r="M88" s="332"/>
      <c r="N88" s="332"/>
      <c r="O88" s="332"/>
      <c r="P88" s="332"/>
      <c r="Q88" s="332"/>
      <c r="R88" s="332"/>
      <c r="S88" s="332"/>
      <c r="T88" s="332"/>
      <c r="U88" s="335"/>
      <c r="V88" s="332"/>
      <c r="W88" s="332"/>
      <c r="X88" s="332"/>
      <c r="Y88" s="332"/>
      <c r="Z88" s="332"/>
      <c r="AA88" s="332"/>
      <c r="AB88" s="332"/>
      <c r="AC88" s="336"/>
      <c r="AD88" s="246">
        <f t="shared" si="2"/>
        <v>0</v>
      </c>
      <c r="AE88" s="255">
        <f t="shared" si="4"/>
        <v>0</v>
      </c>
      <c r="AF88" s="348">
        <v>45838</v>
      </c>
      <c r="AG88" s="248">
        <f t="shared" si="5"/>
        <v>0</v>
      </c>
      <c r="AH88" s="248">
        <f t="shared" si="3"/>
        <v>0</v>
      </c>
    </row>
    <row r="89" spans="1:34" ht="19.2" customHeight="1" x14ac:dyDescent="0.3">
      <c r="A89" s="3"/>
      <c r="B89" s="391"/>
      <c r="C89" s="392"/>
      <c r="D89" s="420"/>
      <c r="E89" s="419"/>
      <c r="F89" s="332"/>
      <c r="G89" s="333"/>
      <c r="H89" s="332"/>
      <c r="I89" s="334"/>
      <c r="J89" s="332"/>
      <c r="K89" s="332"/>
      <c r="L89" s="332"/>
      <c r="M89" s="332"/>
      <c r="N89" s="332"/>
      <c r="O89" s="332"/>
      <c r="P89" s="332"/>
      <c r="Q89" s="332"/>
      <c r="R89" s="332"/>
      <c r="S89" s="332"/>
      <c r="T89" s="332"/>
      <c r="U89" s="335"/>
      <c r="V89" s="332"/>
      <c r="W89" s="332"/>
      <c r="X89" s="332"/>
      <c r="Y89" s="332"/>
      <c r="Z89" s="332"/>
      <c r="AA89" s="332"/>
      <c r="AB89" s="332"/>
      <c r="AC89" s="336"/>
      <c r="AD89" s="246">
        <f t="shared" si="2"/>
        <v>0</v>
      </c>
      <c r="AE89" s="255">
        <f t="shared" si="4"/>
        <v>0</v>
      </c>
      <c r="AF89" s="348">
        <v>45838</v>
      </c>
      <c r="AG89" s="248">
        <f t="shared" si="5"/>
        <v>0</v>
      </c>
      <c r="AH89" s="248">
        <f t="shared" si="3"/>
        <v>0</v>
      </c>
    </row>
    <row r="90" spans="1:34" ht="19.2" customHeight="1" x14ac:dyDescent="0.3">
      <c r="A90" s="3"/>
      <c r="B90" s="391"/>
      <c r="C90" s="392"/>
      <c r="D90" s="420"/>
      <c r="E90" s="419"/>
      <c r="F90" s="332"/>
      <c r="G90" s="333"/>
      <c r="H90" s="332"/>
      <c r="I90" s="334"/>
      <c r="J90" s="332"/>
      <c r="K90" s="332"/>
      <c r="L90" s="332"/>
      <c r="M90" s="332"/>
      <c r="N90" s="332"/>
      <c r="O90" s="332"/>
      <c r="P90" s="332"/>
      <c r="Q90" s="332"/>
      <c r="R90" s="332"/>
      <c r="S90" s="332"/>
      <c r="T90" s="332"/>
      <c r="U90" s="335"/>
      <c r="V90" s="332"/>
      <c r="W90" s="332"/>
      <c r="X90" s="332"/>
      <c r="Y90" s="332"/>
      <c r="Z90" s="332"/>
      <c r="AA90" s="332"/>
      <c r="AB90" s="332"/>
      <c r="AC90" s="336"/>
      <c r="AD90" s="246">
        <f t="shared" si="2"/>
        <v>0</v>
      </c>
      <c r="AE90" s="255">
        <f t="shared" si="4"/>
        <v>0</v>
      </c>
      <c r="AF90" s="348">
        <v>45838</v>
      </c>
      <c r="AG90" s="248">
        <f t="shared" si="5"/>
        <v>0</v>
      </c>
      <c r="AH90" s="248">
        <f t="shared" si="3"/>
        <v>0</v>
      </c>
    </row>
    <row r="91" spans="1:34" ht="19.2" customHeight="1" x14ac:dyDescent="0.3">
      <c r="A91" s="3"/>
      <c r="B91" s="391"/>
      <c r="C91" s="392"/>
      <c r="D91" s="420"/>
      <c r="E91" s="419"/>
      <c r="F91" s="332"/>
      <c r="G91" s="333"/>
      <c r="H91" s="332"/>
      <c r="I91" s="334"/>
      <c r="J91" s="332"/>
      <c r="K91" s="332"/>
      <c r="L91" s="332"/>
      <c r="M91" s="332"/>
      <c r="N91" s="332"/>
      <c r="O91" s="332"/>
      <c r="P91" s="332"/>
      <c r="Q91" s="332"/>
      <c r="R91" s="332"/>
      <c r="S91" s="332"/>
      <c r="T91" s="332"/>
      <c r="U91" s="335"/>
      <c r="V91" s="332"/>
      <c r="W91" s="332"/>
      <c r="X91" s="332"/>
      <c r="Y91" s="332"/>
      <c r="Z91" s="332"/>
      <c r="AA91" s="332"/>
      <c r="AB91" s="332"/>
      <c r="AC91" s="336"/>
      <c r="AD91" s="246">
        <f t="shared" si="2"/>
        <v>0</v>
      </c>
      <c r="AE91" s="256">
        <f t="shared" si="4"/>
        <v>0</v>
      </c>
      <c r="AF91" s="348">
        <v>45838</v>
      </c>
      <c r="AG91" s="248">
        <f t="shared" si="5"/>
        <v>0</v>
      </c>
      <c r="AH91" s="248">
        <f t="shared" si="3"/>
        <v>0</v>
      </c>
    </row>
    <row r="92" spans="1:34" ht="19.2" customHeight="1" x14ac:dyDescent="0.3">
      <c r="A92" s="3"/>
      <c r="B92" s="391"/>
      <c r="C92" s="392"/>
      <c r="D92" s="420"/>
      <c r="E92" s="419"/>
      <c r="F92" s="332"/>
      <c r="G92" s="333"/>
      <c r="H92" s="332"/>
      <c r="I92" s="334"/>
      <c r="J92" s="332"/>
      <c r="K92" s="332"/>
      <c r="L92" s="332"/>
      <c r="M92" s="332"/>
      <c r="N92" s="332"/>
      <c r="O92" s="332"/>
      <c r="P92" s="332"/>
      <c r="Q92" s="332"/>
      <c r="R92" s="332"/>
      <c r="S92" s="332"/>
      <c r="T92" s="332"/>
      <c r="U92" s="335"/>
      <c r="V92" s="332"/>
      <c r="W92" s="332"/>
      <c r="X92" s="332"/>
      <c r="Y92" s="332"/>
      <c r="Z92" s="332"/>
      <c r="AA92" s="332"/>
      <c r="AB92" s="332"/>
      <c r="AC92" s="336"/>
      <c r="AD92" s="246">
        <f t="shared" si="2"/>
        <v>0</v>
      </c>
      <c r="AE92" s="256">
        <f t="shared" si="4"/>
        <v>0</v>
      </c>
      <c r="AF92" s="348">
        <v>45838</v>
      </c>
      <c r="AG92" s="248">
        <f t="shared" si="5"/>
        <v>0</v>
      </c>
      <c r="AH92" s="248">
        <f t="shared" si="3"/>
        <v>0</v>
      </c>
    </row>
    <row r="93" spans="1:34" ht="19.2" customHeight="1" x14ac:dyDescent="0.3">
      <c r="A93" s="3"/>
      <c r="B93" s="391"/>
      <c r="C93" s="392"/>
      <c r="D93" s="420"/>
      <c r="E93" s="419"/>
      <c r="F93" s="332"/>
      <c r="G93" s="333"/>
      <c r="H93" s="332"/>
      <c r="I93" s="334"/>
      <c r="J93" s="332"/>
      <c r="K93" s="332"/>
      <c r="L93" s="332"/>
      <c r="M93" s="332"/>
      <c r="N93" s="332"/>
      <c r="O93" s="332"/>
      <c r="P93" s="332"/>
      <c r="Q93" s="332"/>
      <c r="R93" s="332"/>
      <c r="S93" s="332"/>
      <c r="T93" s="332"/>
      <c r="U93" s="335"/>
      <c r="V93" s="332"/>
      <c r="W93" s="332"/>
      <c r="X93" s="332"/>
      <c r="Y93" s="332"/>
      <c r="Z93" s="332"/>
      <c r="AA93" s="332"/>
      <c r="AB93" s="332"/>
      <c r="AC93" s="336"/>
      <c r="AD93" s="246">
        <f t="shared" si="2"/>
        <v>0</v>
      </c>
      <c r="AE93" s="256">
        <f t="shared" si="4"/>
        <v>0</v>
      </c>
      <c r="AF93" s="348">
        <v>45838</v>
      </c>
      <c r="AG93" s="248">
        <f t="shared" si="5"/>
        <v>0</v>
      </c>
      <c r="AH93" s="248">
        <f t="shared" si="3"/>
        <v>0</v>
      </c>
    </row>
    <row r="94" spans="1:34" ht="19.2" customHeight="1" x14ac:dyDescent="0.3">
      <c r="A94" s="3"/>
      <c r="B94" s="391"/>
      <c r="C94" s="392"/>
      <c r="D94" s="420"/>
      <c r="E94" s="419"/>
      <c r="F94" s="332"/>
      <c r="G94" s="333"/>
      <c r="H94" s="332"/>
      <c r="I94" s="334"/>
      <c r="J94" s="332"/>
      <c r="K94" s="332"/>
      <c r="L94" s="332"/>
      <c r="M94" s="332"/>
      <c r="N94" s="332"/>
      <c r="O94" s="332"/>
      <c r="P94" s="332"/>
      <c r="Q94" s="332"/>
      <c r="R94" s="332"/>
      <c r="S94" s="332"/>
      <c r="T94" s="332"/>
      <c r="U94" s="335"/>
      <c r="V94" s="332"/>
      <c r="W94" s="332"/>
      <c r="X94" s="332"/>
      <c r="Y94" s="332"/>
      <c r="Z94" s="332"/>
      <c r="AA94" s="332"/>
      <c r="AB94" s="332"/>
      <c r="AC94" s="336"/>
      <c r="AD94" s="246">
        <f t="shared" si="2"/>
        <v>0</v>
      </c>
      <c r="AE94" s="254">
        <f t="shared" si="4"/>
        <v>0</v>
      </c>
      <c r="AF94" s="348">
        <v>45838</v>
      </c>
      <c r="AG94" s="248">
        <f t="shared" si="5"/>
        <v>0</v>
      </c>
      <c r="AH94" s="248">
        <f t="shared" si="3"/>
        <v>0</v>
      </c>
    </row>
    <row r="95" spans="1:34" ht="19.2" customHeight="1" x14ac:dyDescent="0.3">
      <c r="A95" s="3"/>
      <c r="B95" s="391"/>
      <c r="C95" s="392"/>
      <c r="D95" s="420"/>
      <c r="E95" s="419"/>
      <c r="F95" s="332"/>
      <c r="G95" s="333"/>
      <c r="H95" s="332"/>
      <c r="I95" s="334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35"/>
      <c r="V95" s="332"/>
      <c r="W95" s="332"/>
      <c r="X95" s="332"/>
      <c r="Y95" s="332"/>
      <c r="Z95" s="332"/>
      <c r="AA95" s="332"/>
      <c r="AB95" s="332"/>
      <c r="AC95" s="336"/>
      <c r="AD95" s="246">
        <f t="shared" si="2"/>
        <v>0</v>
      </c>
      <c r="AE95" s="256">
        <f t="shared" si="4"/>
        <v>0</v>
      </c>
      <c r="AF95" s="348">
        <v>45838</v>
      </c>
      <c r="AG95" s="248">
        <f t="shared" si="5"/>
        <v>0</v>
      </c>
      <c r="AH95" s="248">
        <f t="shared" si="3"/>
        <v>0</v>
      </c>
    </row>
    <row r="96" spans="1:34" ht="19.2" customHeight="1" x14ac:dyDescent="0.3">
      <c r="A96" s="3"/>
      <c r="B96" s="391"/>
      <c r="C96" s="392"/>
      <c r="D96" s="420"/>
      <c r="E96" s="419"/>
      <c r="F96" s="332"/>
      <c r="G96" s="333"/>
      <c r="H96" s="332"/>
      <c r="I96" s="334"/>
      <c r="J96" s="332"/>
      <c r="K96" s="332"/>
      <c r="L96" s="332"/>
      <c r="M96" s="332"/>
      <c r="N96" s="332"/>
      <c r="O96" s="332"/>
      <c r="P96" s="332"/>
      <c r="Q96" s="332"/>
      <c r="R96" s="332"/>
      <c r="S96" s="332"/>
      <c r="T96" s="332"/>
      <c r="U96" s="335"/>
      <c r="V96" s="332"/>
      <c r="W96" s="332"/>
      <c r="X96" s="332"/>
      <c r="Y96" s="332"/>
      <c r="Z96" s="332"/>
      <c r="AA96" s="332"/>
      <c r="AB96" s="332"/>
      <c r="AC96" s="336"/>
      <c r="AD96" s="246">
        <f t="shared" si="2"/>
        <v>0</v>
      </c>
      <c r="AE96" s="256">
        <f t="shared" si="4"/>
        <v>0</v>
      </c>
      <c r="AF96" s="348">
        <v>45838</v>
      </c>
      <c r="AG96" s="248">
        <f t="shared" si="5"/>
        <v>0</v>
      </c>
      <c r="AH96" s="248">
        <f t="shared" si="3"/>
        <v>0</v>
      </c>
    </row>
    <row r="97" spans="1:34" ht="19.2" customHeight="1" x14ac:dyDescent="0.3">
      <c r="A97" s="3"/>
      <c r="B97" s="391"/>
      <c r="C97" s="392"/>
      <c r="D97" s="420"/>
      <c r="E97" s="419"/>
      <c r="F97" s="332"/>
      <c r="G97" s="333"/>
      <c r="H97" s="332"/>
      <c r="I97" s="334"/>
      <c r="J97" s="332"/>
      <c r="K97" s="332"/>
      <c r="L97" s="332"/>
      <c r="M97" s="332"/>
      <c r="N97" s="332"/>
      <c r="O97" s="332"/>
      <c r="P97" s="332"/>
      <c r="Q97" s="332"/>
      <c r="R97" s="332"/>
      <c r="S97" s="332"/>
      <c r="T97" s="332"/>
      <c r="U97" s="335"/>
      <c r="V97" s="332"/>
      <c r="W97" s="332"/>
      <c r="X97" s="332"/>
      <c r="Y97" s="332"/>
      <c r="Z97" s="332"/>
      <c r="AA97" s="332"/>
      <c r="AB97" s="332"/>
      <c r="AC97" s="336"/>
      <c r="AD97" s="246">
        <f t="shared" si="2"/>
        <v>0</v>
      </c>
      <c r="AE97" s="254">
        <f t="shared" si="4"/>
        <v>0</v>
      </c>
      <c r="AF97" s="348">
        <v>45838</v>
      </c>
      <c r="AG97" s="248">
        <f t="shared" si="5"/>
        <v>0</v>
      </c>
      <c r="AH97" s="248">
        <f t="shared" si="3"/>
        <v>0</v>
      </c>
    </row>
    <row r="98" spans="1:34" ht="19.2" customHeight="1" x14ac:dyDescent="0.3">
      <c r="A98" s="3"/>
      <c r="B98" s="391"/>
      <c r="C98" s="392"/>
      <c r="D98" s="420"/>
      <c r="E98" s="419"/>
      <c r="F98" s="332"/>
      <c r="G98" s="333"/>
      <c r="H98" s="332"/>
      <c r="I98" s="334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5"/>
      <c r="V98" s="332"/>
      <c r="W98" s="332"/>
      <c r="X98" s="332"/>
      <c r="Y98" s="332"/>
      <c r="Z98" s="332"/>
      <c r="AA98" s="332"/>
      <c r="AB98" s="332"/>
      <c r="AC98" s="336"/>
      <c r="AD98" s="246">
        <f t="shared" si="2"/>
        <v>0</v>
      </c>
      <c r="AE98" s="256">
        <f t="shared" si="4"/>
        <v>0</v>
      </c>
      <c r="AF98" s="348">
        <v>45838</v>
      </c>
      <c r="AG98" s="248">
        <f t="shared" si="5"/>
        <v>0</v>
      </c>
      <c r="AH98" s="248">
        <f t="shared" si="3"/>
        <v>0</v>
      </c>
    </row>
    <row r="99" spans="1:34" ht="19.2" customHeight="1" x14ac:dyDescent="0.3">
      <c r="A99" s="3"/>
      <c r="B99" s="391"/>
      <c r="C99" s="392"/>
      <c r="D99" s="420"/>
      <c r="E99" s="419"/>
      <c r="F99" s="333"/>
      <c r="G99" s="333"/>
      <c r="H99" s="333"/>
      <c r="I99" s="334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332"/>
      <c r="U99" s="338"/>
      <c r="V99" s="339"/>
      <c r="W99" s="340"/>
      <c r="X99" s="339"/>
      <c r="Y99" s="332"/>
      <c r="Z99" s="332"/>
      <c r="AA99" s="332"/>
      <c r="AB99" s="332"/>
      <c r="AC99" s="336"/>
      <c r="AD99" s="246">
        <f t="shared" si="2"/>
        <v>0</v>
      </c>
      <c r="AE99" s="256">
        <f t="shared" si="4"/>
        <v>0</v>
      </c>
      <c r="AF99" s="348">
        <v>45838</v>
      </c>
      <c r="AG99" s="248">
        <f t="shared" si="5"/>
        <v>0</v>
      </c>
      <c r="AH99" s="248">
        <f t="shared" si="3"/>
        <v>0</v>
      </c>
    </row>
    <row r="100" spans="1:34" ht="19.95" customHeight="1" x14ac:dyDescent="0.3">
      <c r="A100" s="3"/>
      <c r="B100" s="105"/>
      <c r="C100" s="13"/>
      <c r="D100" s="257" t="s">
        <v>85</v>
      </c>
      <c r="E100" s="258"/>
      <c r="F100" s="45">
        <f t="shared" ref="F100:AC100" si="6">COUNTA(F68:F99)</f>
        <v>0</v>
      </c>
      <c r="G100" s="45">
        <f t="shared" si="6"/>
        <v>0</v>
      </c>
      <c r="H100" s="46">
        <f t="shared" si="6"/>
        <v>0</v>
      </c>
      <c r="I100" s="47">
        <f t="shared" si="6"/>
        <v>0</v>
      </c>
      <c r="J100" s="47">
        <f t="shared" si="6"/>
        <v>0</v>
      </c>
      <c r="K100" s="47">
        <f t="shared" si="6"/>
        <v>0</v>
      </c>
      <c r="L100" s="48">
        <f t="shared" si="6"/>
        <v>0</v>
      </c>
      <c r="M100" s="48">
        <f t="shared" si="6"/>
        <v>0</v>
      </c>
      <c r="N100" s="48">
        <f t="shared" si="6"/>
        <v>0</v>
      </c>
      <c r="O100" s="49">
        <f t="shared" si="6"/>
        <v>0</v>
      </c>
      <c r="P100" s="49">
        <f t="shared" si="6"/>
        <v>0</v>
      </c>
      <c r="Q100" s="49">
        <f t="shared" si="6"/>
        <v>0</v>
      </c>
      <c r="R100" s="50">
        <f t="shared" si="6"/>
        <v>0</v>
      </c>
      <c r="S100" s="50">
        <f t="shared" si="6"/>
        <v>0</v>
      </c>
      <c r="T100" s="51">
        <f t="shared" si="6"/>
        <v>0</v>
      </c>
      <c r="U100" s="51">
        <f t="shared" si="6"/>
        <v>0</v>
      </c>
      <c r="V100" s="51">
        <f t="shared" si="6"/>
        <v>0</v>
      </c>
      <c r="W100" s="51">
        <f t="shared" si="6"/>
        <v>0</v>
      </c>
      <c r="X100" s="52">
        <f t="shared" si="6"/>
        <v>0</v>
      </c>
      <c r="Y100" s="53">
        <f t="shared" si="6"/>
        <v>0</v>
      </c>
      <c r="Z100" s="53">
        <f t="shared" si="6"/>
        <v>0</v>
      </c>
      <c r="AA100" s="53">
        <f t="shared" si="6"/>
        <v>0</v>
      </c>
      <c r="AB100" s="53">
        <f t="shared" si="6"/>
        <v>0</v>
      </c>
      <c r="AC100" s="54">
        <f t="shared" si="6"/>
        <v>0</v>
      </c>
      <c r="AD100" s="55"/>
      <c r="AE100" s="259"/>
      <c r="AF100" s="259"/>
      <c r="AG100" s="259"/>
      <c r="AH100" s="259"/>
    </row>
    <row r="101" spans="1:34" ht="19.2" customHeight="1" x14ac:dyDescent="0.3">
      <c r="A101" s="3"/>
      <c r="B101" s="9"/>
      <c r="C101" s="260"/>
      <c r="D101" s="260"/>
      <c r="E101" s="154"/>
      <c r="F101" s="157"/>
      <c r="G101" s="157"/>
      <c r="H101" s="157"/>
      <c r="I101" s="157"/>
      <c r="J101" s="157"/>
      <c r="K101" s="157"/>
      <c r="L101" s="211"/>
      <c r="M101" s="261"/>
      <c r="N101" s="261"/>
      <c r="O101" s="261"/>
      <c r="P101" s="261"/>
      <c r="Q101" s="158"/>
      <c r="R101" s="158"/>
      <c r="S101" s="158"/>
      <c r="T101" s="261"/>
      <c r="U101" s="261"/>
      <c r="V101" s="262"/>
      <c r="W101" s="262"/>
      <c r="X101" s="263" t="s">
        <v>86</v>
      </c>
      <c r="Y101" s="264">
        <f>COUNTA(D68:D99)</f>
        <v>0</v>
      </c>
      <c r="Z101" s="265"/>
      <c r="AA101" s="265"/>
      <c r="AB101" s="265"/>
      <c r="AC101" s="56"/>
      <c r="AD101" s="57"/>
      <c r="AE101" s="57"/>
      <c r="AF101" s="57"/>
      <c r="AG101" s="57"/>
      <c r="AH101" s="57"/>
    </row>
    <row r="102" spans="1:34" ht="19.2" customHeight="1" x14ac:dyDescent="0.3">
      <c r="A102" s="3"/>
      <c r="B102" s="9"/>
      <c r="C102" s="152"/>
      <c r="D102" s="152"/>
      <c r="E102" s="154"/>
      <c r="F102" s="154"/>
      <c r="G102" s="154"/>
      <c r="H102" s="154"/>
      <c r="I102" s="154"/>
      <c r="J102" s="154"/>
      <c r="K102" s="154"/>
      <c r="L102" s="215"/>
      <c r="M102" s="206"/>
      <c r="N102" s="206"/>
      <c r="O102" s="206"/>
      <c r="P102" s="206"/>
      <c r="Q102" s="106"/>
      <c r="R102" s="106"/>
      <c r="S102" s="106"/>
      <c r="T102" s="206"/>
      <c r="U102" s="206"/>
      <c r="V102" s="223"/>
      <c r="W102" s="223"/>
      <c r="X102" s="165" t="s">
        <v>87</v>
      </c>
      <c r="Y102" s="266">
        <f>COUNTIF(X66:X99,"&gt;4")+COUNTIF(X68:X99,"4")</f>
        <v>0</v>
      </c>
      <c r="Z102" s="267"/>
      <c r="AA102" s="267"/>
      <c r="AB102" s="267"/>
      <c r="AC102" s="268"/>
      <c r="AD102" s="63"/>
      <c r="AE102" s="63"/>
      <c r="AF102" s="63"/>
      <c r="AG102" s="63"/>
      <c r="AH102" s="63"/>
    </row>
    <row r="103" spans="1:34" ht="19.2" customHeight="1" x14ac:dyDescent="0.3">
      <c r="A103" s="58"/>
      <c r="B103" s="59"/>
      <c r="C103" s="60"/>
      <c r="D103" s="60"/>
      <c r="E103" s="61"/>
      <c r="F103" s="61"/>
      <c r="G103" s="61"/>
      <c r="H103" s="61"/>
      <c r="I103" s="61"/>
      <c r="J103" s="61"/>
      <c r="K103" s="61"/>
      <c r="L103" s="62"/>
      <c r="M103" s="374"/>
      <c r="N103" s="374"/>
      <c r="O103" s="374"/>
      <c r="P103" s="374"/>
      <c r="Q103" s="375"/>
      <c r="R103" s="375"/>
      <c r="S103" s="375"/>
      <c r="T103" s="374"/>
      <c r="U103" s="374"/>
      <c r="V103" s="376"/>
      <c r="W103" s="376"/>
      <c r="X103" s="377" t="s">
        <v>88</v>
      </c>
      <c r="Y103" s="351">
        <f>COUNTIF(AD67:AD99,"&gt;4")+COUNTIF(AD68:AD99,"4")</f>
        <v>0</v>
      </c>
      <c r="Z103" s="267"/>
      <c r="AA103" s="267"/>
      <c r="AB103" s="267"/>
      <c r="AC103" s="268"/>
      <c r="AD103" s="63"/>
      <c r="AE103" s="63"/>
      <c r="AF103" s="63"/>
      <c r="AG103" s="63"/>
      <c r="AH103" s="63"/>
    </row>
    <row r="104" spans="1:34" ht="19.2" customHeight="1" x14ac:dyDescent="0.3">
      <c r="A104" s="64"/>
      <c r="B104" s="65"/>
      <c r="C104" s="66"/>
      <c r="D104" s="66"/>
      <c r="E104" s="67"/>
      <c r="F104" s="67"/>
      <c r="G104" s="67"/>
      <c r="H104" s="67"/>
      <c r="I104" s="67"/>
      <c r="J104" s="67"/>
      <c r="K104" s="67"/>
      <c r="L104" s="68"/>
      <c r="M104" s="69"/>
      <c r="N104" s="69"/>
      <c r="O104" s="69"/>
      <c r="P104" s="69"/>
      <c r="Q104" s="70"/>
      <c r="R104" s="70"/>
      <c r="S104" s="70"/>
      <c r="T104" s="69"/>
      <c r="U104" s="69"/>
      <c r="V104" s="71"/>
      <c r="W104" s="71"/>
      <c r="X104" s="72" t="s">
        <v>89</v>
      </c>
      <c r="Y104" s="73">
        <f>COUNTIF(AH68:AH99,"&gt;3")+COUNTIF(AH68:AH99,"3")</f>
        <v>0</v>
      </c>
      <c r="Z104" s="267"/>
      <c r="AA104" s="267"/>
      <c r="AB104" s="267"/>
      <c r="AC104" s="268"/>
      <c r="AD104" s="63"/>
      <c r="AE104" s="63"/>
      <c r="AF104" s="63"/>
      <c r="AG104" s="63"/>
      <c r="AH104" s="63"/>
    </row>
    <row r="105" spans="1:34" ht="7.95" customHeight="1" x14ac:dyDescent="0.3">
      <c r="A105" s="74"/>
      <c r="B105" s="75"/>
      <c r="C105" s="76"/>
      <c r="D105" s="76"/>
      <c r="E105" s="77"/>
      <c r="F105" s="77"/>
      <c r="G105" s="77"/>
      <c r="H105" s="77"/>
      <c r="I105" s="77"/>
      <c r="J105" s="77"/>
      <c r="K105" s="77"/>
      <c r="L105" s="78"/>
      <c r="M105" s="79"/>
      <c r="N105" s="79"/>
      <c r="O105" s="79"/>
      <c r="P105" s="79"/>
      <c r="Q105" s="80"/>
      <c r="R105" s="80"/>
      <c r="S105" s="80"/>
      <c r="T105" s="79"/>
      <c r="U105" s="79"/>
      <c r="V105" s="81"/>
      <c r="W105" s="81"/>
      <c r="X105" s="82"/>
      <c r="Y105" s="83"/>
      <c r="Z105" s="83"/>
      <c r="AA105" s="83"/>
      <c r="AB105" s="83"/>
      <c r="AC105" s="84"/>
      <c r="AD105" s="63"/>
      <c r="AE105" s="85"/>
      <c r="AF105" s="85"/>
      <c r="AG105" s="85"/>
      <c r="AH105" s="85"/>
    </row>
    <row r="106" spans="1:34" ht="12.75" customHeight="1" x14ac:dyDescent="0.3">
      <c r="A106" s="86"/>
      <c r="B106" s="87"/>
      <c r="C106" s="87"/>
      <c r="D106" s="87"/>
      <c r="E106" s="87"/>
      <c r="F106" s="87"/>
      <c r="G106" s="87"/>
      <c r="H106" s="87"/>
      <c r="I106" s="88"/>
      <c r="J106" s="88"/>
      <c r="K106" s="88"/>
      <c r="L106" s="89"/>
      <c r="M106" s="90"/>
      <c r="N106" s="91"/>
      <c r="O106" s="90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3"/>
      <c r="AD106" s="120"/>
      <c r="AE106" s="94"/>
      <c r="AF106" s="94"/>
      <c r="AG106" s="94"/>
      <c r="AH106" s="94"/>
    </row>
    <row r="107" spans="1:34" ht="19.5" customHeight="1" x14ac:dyDescent="0.3">
      <c r="A107" s="3"/>
      <c r="B107" s="8" t="s">
        <v>90</v>
      </c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51"/>
      <c r="N107" s="151"/>
      <c r="O107" s="151"/>
      <c r="P107" s="151"/>
      <c r="Q107" s="151"/>
      <c r="R107" s="151"/>
      <c r="S107" s="151"/>
      <c r="T107" s="95"/>
      <c r="U107" s="151"/>
      <c r="V107" s="151"/>
      <c r="W107" s="151"/>
      <c r="X107" s="151"/>
      <c r="Y107" s="151"/>
      <c r="Z107" s="151"/>
      <c r="AA107" s="151"/>
      <c r="AB107" s="151"/>
      <c r="AC107" s="5"/>
      <c r="AD107" s="148"/>
      <c r="AE107" s="41"/>
      <c r="AF107" s="41"/>
      <c r="AG107" s="41"/>
      <c r="AH107" s="41"/>
    </row>
    <row r="108" spans="1:34" ht="19.2" customHeight="1" x14ac:dyDescent="0.3">
      <c r="A108" s="3"/>
      <c r="B108" s="25" t="s">
        <v>91</v>
      </c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5"/>
      <c r="AD108" s="148"/>
      <c r="AE108" s="148"/>
      <c r="AF108" s="148"/>
      <c r="AG108" s="148"/>
      <c r="AH108" s="148"/>
    </row>
    <row r="109" spans="1:34" ht="19.2" customHeight="1" x14ac:dyDescent="0.3">
      <c r="A109" s="3"/>
      <c r="B109" s="102" t="s">
        <v>92</v>
      </c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9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96"/>
      <c r="AD109" s="148"/>
      <c r="AE109" s="148"/>
      <c r="AF109" s="148"/>
      <c r="AG109" s="148"/>
      <c r="AH109" s="148"/>
    </row>
    <row r="110" spans="1:34" ht="61.95" customHeight="1" x14ac:dyDescent="0.3">
      <c r="A110" s="3"/>
      <c r="B110" s="489" t="s">
        <v>93</v>
      </c>
      <c r="C110" s="487"/>
      <c r="D110" s="487"/>
      <c r="E110" s="487"/>
      <c r="F110" s="487"/>
      <c r="G110" s="487"/>
      <c r="H110" s="487"/>
      <c r="I110" s="487"/>
      <c r="J110" s="488"/>
      <c r="K110" s="145" t="s">
        <v>94</v>
      </c>
      <c r="L110" s="146" t="s">
        <v>95</v>
      </c>
      <c r="M110" s="97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98"/>
      <c r="AD110" s="148"/>
      <c r="AE110" s="148"/>
      <c r="AF110" s="148"/>
      <c r="AG110" s="148"/>
      <c r="AH110" s="148"/>
    </row>
    <row r="111" spans="1:34" ht="19.2" customHeight="1" x14ac:dyDescent="0.3">
      <c r="A111" s="3"/>
      <c r="B111" s="478" t="s">
        <v>96</v>
      </c>
      <c r="C111" s="474"/>
      <c r="D111" s="474"/>
      <c r="E111" s="474"/>
      <c r="F111" s="474"/>
      <c r="G111" s="474"/>
      <c r="H111" s="474"/>
      <c r="I111" s="474"/>
      <c r="J111" s="475"/>
      <c r="K111" s="323"/>
      <c r="L111" s="24">
        <f>K111*3</f>
        <v>0</v>
      </c>
      <c r="M111" s="101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5"/>
      <c r="AD111" s="148"/>
      <c r="AE111" s="148"/>
      <c r="AF111" s="148"/>
      <c r="AG111" s="148"/>
      <c r="AH111" s="148"/>
    </row>
    <row r="112" spans="1:34" ht="19.2" customHeight="1" x14ac:dyDescent="0.3">
      <c r="A112" s="3"/>
      <c r="B112" s="478" t="s">
        <v>97</v>
      </c>
      <c r="C112" s="474"/>
      <c r="D112" s="474"/>
      <c r="E112" s="474"/>
      <c r="F112" s="474"/>
      <c r="G112" s="474"/>
      <c r="H112" s="474"/>
      <c r="I112" s="474"/>
      <c r="J112" s="475"/>
      <c r="K112" s="323"/>
      <c r="L112" s="24">
        <f>K112*5</f>
        <v>0</v>
      </c>
      <c r="M112" s="101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5"/>
      <c r="AD112" s="148"/>
      <c r="AE112" s="148"/>
      <c r="AF112" s="148"/>
      <c r="AG112" s="148"/>
      <c r="AH112" s="148"/>
    </row>
    <row r="113" spans="1:34" ht="19.2" customHeight="1" x14ac:dyDescent="0.3">
      <c r="A113" s="3"/>
      <c r="B113" s="473" t="s">
        <v>98</v>
      </c>
      <c r="C113" s="492"/>
      <c r="D113" s="492"/>
      <c r="E113" s="492"/>
      <c r="F113" s="492"/>
      <c r="G113" s="492"/>
      <c r="H113" s="492"/>
      <c r="I113" s="492"/>
      <c r="J113" s="493"/>
      <c r="K113" s="323"/>
      <c r="L113" s="24">
        <f>K113*2</f>
        <v>0</v>
      </c>
      <c r="M113" s="101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5"/>
      <c r="AD113" s="148"/>
      <c r="AE113" s="148"/>
      <c r="AF113" s="148"/>
      <c r="AG113" s="148"/>
      <c r="AH113" s="148"/>
    </row>
    <row r="114" spans="1:34" ht="34.950000000000003" customHeight="1" x14ac:dyDescent="0.3">
      <c r="A114" s="3"/>
      <c r="B114" s="494" t="s">
        <v>99</v>
      </c>
      <c r="C114" s="492"/>
      <c r="D114" s="492"/>
      <c r="E114" s="492"/>
      <c r="F114" s="492"/>
      <c r="G114" s="492"/>
      <c r="H114" s="492"/>
      <c r="I114" s="492"/>
      <c r="J114" s="493"/>
      <c r="K114" s="323"/>
      <c r="L114" s="24">
        <f>K114*1</f>
        <v>0</v>
      </c>
      <c r="M114" s="101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5"/>
      <c r="AD114" s="148"/>
      <c r="AE114" s="148"/>
      <c r="AF114" s="148"/>
      <c r="AG114" s="148"/>
      <c r="AH114" s="148"/>
    </row>
    <row r="115" spans="1:34" ht="15" customHeight="1" x14ac:dyDescent="0.3">
      <c r="A115" s="3"/>
      <c r="B115" s="105"/>
      <c r="C115" s="13"/>
      <c r="D115" s="13"/>
      <c r="E115" s="13"/>
      <c r="F115" s="13"/>
      <c r="G115" s="269"/>
      <c r="H115" s="13"/>
      <c r="I115" s="13"/>
      <c r="J115" s="13"/>
      <c r="K115" s="270" t="s">
        <v>100</v>
      </c>
      <c r="L115" s="108"/>
      <c r="M115" s="101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5"/>
      <c r="AD115" s="148"/>
      <c r="AE115" s="148"/>
      <c r="AF115" s="148"/>
      <c r="AG115" s="148"/>
      <c r="AH115" s="148"/>
    </row>
    <row r="116" spans="1:34" ht="48" customHeight="1" x14ac:dyDescent="0.3">
      <c r="A116" s="3"/>
      <c r="B116" s="498" t="s">
        <v>101</v>
      </c>
      <c r="C116" s="499"/>
      <c r="D116" s="499"/>
      <c r="E116" s="499"/>
      <c r="F116" s="499"/>
      <c r="G116" s="499"/>
      <c r="H116" s="499"/>
      <c r="I116" s="499"/>
      <c r="J116" s="499"/>
      <c r="K116" s="499"/>
      <c r="L116" s="99"/>
      <c r="M116" s="101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5"/>
      <c r="AD116" s="148"/>
      <c r="AE116" s="148"/>
      <c r="AF116" s="148"/>
      <c r="AG116" s="148"/>
      <c r="AH116" s="148"/>
    </row>
    <row r="117" spans="1:34" ht="19.2" customHeight="1" x14ac:dyDescent="0.3">
      <c r="A117" s="3"/>
      <c r="B117" s="100"/>
      <c r="C117" s="12"/>
      <c r="D117" s="12"/>
      <c r="E117" s="12"/>
      <c r="F117" s="12"/>
      <c r="G117" s="12"/>
      <c r="H117" s="12"/>
      <c r="I117" s="12"/>
      <c r="J117" s="495" t="s">
        <v>32</v>
      </c>
      <c r="K117" s="496"/>
      <c r="L117" s="271">
        <f>IF(SUM(L111:L114)&gt;12,12,SUM(L111:L114))</f>
        <v>0</v>
      </c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5"/>
      <c r="AD117" s="148"/>
      <c r="AE117" s="148"/>
      <c r="AF117" s="148"/>
      <c r="AG117" s="148"/>
      <c r="AH117" s="148"/>
    </row>
    <row r="118" spans="1:34" ht="15" customHeight="1" x14ac:dyDescent="0.3">
      <c r="A118" s="3"/>
      <c r="B118" s="484" t="s">
        <v>102</v>
      </c>
      <c r="C118" s="485"/>
      <c r="D118" s="485"/>
      <c r="E118" s="485"/>
      <c r="F118" s="485"/>
      <c r="G118" s="485"/>
      <c r="H118" s="485"/>
      <c r="I118" s="485"/>
      <c r="J118" s="485"/>
      <c r="K118" s="485"/>
      <c r="L118" s="404"/>
      <c r="M118" s="101"/>
      <c r="N118" s="272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5"/>
      <c r="AD118" s="148"/>
      <c r="AE118" s="148"/>
      <c r="AF118" s="148"/>
      <c r="AG118" s="148"/>
      <c r="AH118" s="148"/>
    </row>
    <row r="119" spans="1:34" s="362" customFormat="1" ht="20.25" customHeight="1" x14ac:dyDescent="0.3">
      <c r="A119" s="40"/>
      <c r="B119" s="363" t="s">
        <v>103</v>
      </c>
      <c r="C119" s="364"/>
      <c r="D119" s="364"/>
      <c r="E119" s="364"/>
      <c r="F119" s="364"/>
      <c r="G119" s="364"/>
      <c r="H119" s="364"/>
      <c r="I119" s="364"/>
      <c r="J119" s="364"/>
      <c r="K119" s="490"/>
      <c r="L119" s="491"/>
      <c r="M119" s="365"/>
      <c r="N119" s="359"/>
      <c r="O119" s="359"/>
      <c r="P119" s="359"/>
      <c r="Q119" s="359"/>
      <c r="R119" s="359"/>
      <c r="S119" s="359"/>
      <c r="T119" s="359"/>
      <c r="U119" s="359"/>
      <c r="V119" s="359"/>
      <c r="W119" s="359"/>
      <c r="X119" s="359"/>
      <c r="Y119" s="359"/>
      <c r="Z119" s="359"/>
      <c r="AA119" s="359"/>
      <c r="AB119" s="359"/>
      <c r="AC119" s="360"/>
      <c r="AD119" s="361"/>
      <c r="AE119" s="361"/>
      <c r="AF119" s="361"/>
      <c r="AG119" s="361"/>
      <c r="AH119" s="361"/>
    </row>
    <row r="120" spans="1:34" ht="65.7" customHeight="1" x14ac:dyDescent="0.3">
      <c r="A120" s="3"/>
      <c r="B120" s="321" t="s">
        <v>104</v>
      </c>
      <c r="C120" s="486" t="s">
        <v>105</v>
      </c>
      <c r="D120" s="487"/>
      <c r="E120" s="487"/>
      <c r="F120" s="487"/>
      <c r="G120" s="487"/>
      <c r="H120" s="487"/>
      <c r="I120" s="487"/>
      <c r="J120" s="487"/>
      <c r="K120" s="488"/>
      <c r="L120" s="147" t="s">
        <v>95</v>
      </c>
      <c r="M120" s="101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5"/>
      <c r="AD120" s="148"/>
      <c r="AE120" s="148"/>
      <c r="AF120" s="148"/>
      <c r="AG120" s="148"/>
      <c r="AH120" s="148"/>
    </row>
    <row r="121" spans="1:34" ht="15" customHeight="1" x14ac:dyDescent="0.3">
      <c r="A121" s="3"/>
      <c r="B121" s="103">
        <v>1</v>
      </c>
      <c r="C121" s="401"/>
      <c r="D121" s="476"/>
      <c r="E121" s="476"/>
      <c r="F121" s="476"/>
      <c r="G121" s="476"/>
      <c r="H121" s="476"/>
      <c r="I121" s="476"/>
      <c r="J121" s="476"/>
      <c r="K121" s="477"/>
      <c r="L121" s="24">
        <f>M121*3</f>
        <v>0</v>
      </c>
      <c r="M121" s="104">
        <f>COUNTA(C121)</f>
        <v>0</v>
      </c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5"/>
      <c r="AD121" s="148"/>
      <c r="AE121" s="148"/>
      <c r="AF121" s="148"/>
      <c r="AG121" s="148"/>
      <c r="AH121" s="148"/>
    </row>
    <row r="122" spans="1:34" ht="15" customHeight="1" x14ac:dyDescent="0.3">
      <c r="A122" s="3"/>
      <c r="B122" s="103">
        <v>2</v>
      </c>
      <c r="C122" s="401"/>
      <c r="D122" s="476"/>
      <c r="E122" s="476"/>
      <c r="F122" s="476"/>
      <c r="G122" s="476"/>
      <c r="H122" s="476"/>
      <c r="I122" s="476"/>
      <c r="J122" s="476"/>
      <c r="K122" s="477"/>
      <c r="L122" s="24">
        <f>M122*3</f>
        <v>0</v>
      </c>
      <c r="M122" s="104">
        <f>COUNTA(C122)</f>
        <v>0</v>
      </c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5"/>
      <c r="AD122" s="148"/>
      <c r="AE122" s="148"/>
      <c r="AF122" s="148"/>
      <c r="AG122" s="148"/>
      <c r="AH122" s="148"/>
    </row>
    <row r="123" spans="1:34" ht="15" customHeight="1" x14ac:dyDescent="0.3">
      <c r="A123" s="3"/>
      <c r="B123" s="103">
        <v>3</v>
      </c>
      <c r="C123" s="401"/>
      <c r="D123" s="476"/>
      <c r="E123" s="476"/>
      <c r="F123" s="476"/>
      <c r="G123" s="476"/>
      <c r="H123" s="476"/>
      <c r="I123" s="476"/>
      <c r="J123" s="476"/>
      <c r="K123" s="477"/>
      <c r="L123" s="24">
        <f>M123*3</f>
        <v>0</v>
      </c>
      <c r="M123" s="104">
        <f>COUNTA(C123)</f>
        <v>0</v>
      </c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5"/>
      <c r="AD123" s="148"/>
      <c r="AE123" s="148"/>
      <c r="AF123" s="148"/>
      <c r="AG123" s="148"/>
      <c r="AH123" s="148"/>
    </row>
    <row r="124" spans="1:34" ht="15" customHeight="1" x14ac:dyDescent="0.3">
      <c r="A124" s="3"/>
      <c r="B124" s="103">
        <v>4</v>
      </c>
      <c r="C124" s="401"/>
      <c r="D124" s="476"/>
      <c r="E124" s="476"/>
      <c r="F124" s="476"/>
      <c r="G124" s="476"/>
      <c r="H124" s="476"/>
      <c r="I124" s="476"/>
      <c r="J124" s="476"/>
      <c r="K124" s="477"/>
      <c r="L124" s="24">
        <f>M124*3</f>
        <v>0</v>
      </c>
      <c r="M124" s="104">
        <f>COUNTA(C124)</f>
        <v>0</v>
      </c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5"/>
      <c r="AD124" s="148"/>
      <c r="AE124" s="148"/>
      <c r="AF124" s="148"/>
      <c r="AG124" s="148"/>
      <c r="AH124" s="148"/>
    </row>
    <row r="125" spans="1:34" ht="15" customHeight="1" x14ac:dyDescent="0.3">
      <c r="A125" s="3"/>
      <c r="B125" s="105"/>
      <c r="C125" s="13"/>
      <c r="D125" s="13"/>
      <c r="E125" s="13"/>
      <c r="F125" s="13"/>
      <c r="G125" s="13"/>
      <c r="H125" s="13"/>
      <c r="I125" s="13"/>
      <c r="J125" s="270" t="s">
        <v>32</v>
      </c>
      <c r="K125" s="13"/>
      <c r="L125" s="273">
        <f>SUM(L121:L124)</f>
        <v>0</v>
      </c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5"/>
      <c r="AD125" s="148"/>
      <c r="AE125" s="148"/>
      <c r="AF125" s="148"/>
      <c r="AG125" s="148"/>
      <c r="AH125" s="148"/>
    </row>
    <row r="126" spans="1:34" ht="12.45" customHeight="1" x14ac:dyDescent="0.3">
      <c r="A126" s="3"/>
      <c r="B126" s="9"/>
      <c r="C126" s="152"/>
      <c r="D126" s="152"/>
      <c r="E126" s="152"/>
      <c r="F126" s="152"/>
      <c r="G126" s="152"/>
      <c r="H126" s="152"/>
      <c r="I126" s="152"/>
      <c r="J126" s="221"/>
      <c r="K126" s="152"/>
      <c r="L126" s="162"/>
      <c r="M126" s="101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5"/>
      <c r="AD126" s="148"/>
      <c r="AE126" s="148"/>
      <c r="AF126" s="148"/>
      <c r="AG126" s="148"/>
      <c r="AH126" s="148"/>
    </row>
    <row r="127" spans="1:34" ht="31.2" customHeight="1" x14ac:dyDescent="0.3">
      <c r="A127" s="3"/>
      <c r="B127" s="34"/>
      <c r="C127" s="152"/>
      <c r="D127" s="152"/>
      <c r="E127" s="152"/>
      <c r="F127" s="152"/>
      <c r="G127" s="152"/>
      <c r="H127" s="152"/>
      <c r="I127" s="152"/>
      <c r="J127" s="482" t="s">
        <v>9</v>
      </c>
      <c r="K127" s="482"/>
      <c r="L127" s="483"/>
      <c r="M127" s="101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5"/>
      <c r="AD127" s="148"/>
      <c r="AE127" s="148"/>
      <c r="AF127" s="148"/>
      <c r="AG127" s="148"/>
      <c r="AH127" s="148"/>
    </row>
    <row r="128" spans="1:34" ht="65.7" customHeight="1" x14ac:dyDescent="0.3">
      <c r="A128" s="3"/>
      <c r="B128" s="107" t="s">
        <v>106</v>
      </c>
      <c r="C128" s="12"/>
      <c r="D128" s="12"/>
      <c r="E128" s="12"/>
      <c r="F128" s="12"/>
      <c r="G128" s="12"/>
      <c r="H128" s="12"/>
      <c r="I128" s="110"/>
      <c r="J128" s="147" t="s">
        <v>10</v>
      </c>
      <c r="K128" s="147" t="s">
        <v>11</v>
      </c>
      <c r="L128" s="147" t="s">
        <v>95</v>
      </c>
      <c r="M128" s="101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5"/>
      <c r="AD128" s="148"/>
      <c r="AE128" s="148"/>
      <c r="AF128" s="148"/>
      <c r="AG128" s="148"/>
      <c r="AH128" s="148"/>
    </row>
    <row r="129" spans="1:34" ht="16.95" customHeight="1" x14ac:dyDescent="0.3">
      <c r="A129" s="3"/>
      <c r="B129" s="479" t="s">
        <v>107</v>
      </c>
      <c r="C129" s="480"/>
      <c r="D129" s="480"/>
      <c r="E129" s="480"/>
      <c r="F129" s="480"/>
      <c r="G129" s="480"/>
      <c r="H129" s="480"/>
      <c r="I129" s="481"/>
      <c r="J129" s="349"/>
      <c r="K129" s="349"/>
      <c r="L129" s="350">
        <f>IF(J129="x",2,IF(K129="x",0,0))</f>
        <v>0</v>
      </c>
      <c r="M129" s="101"/>
      <c r="N129" s="272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5"/>
      <c r="AD129" s="148"/>
      <c r="AE129" s="148"/>
      <c r="AF129" s="148"/>
      <c r="AG129" s="148"/>
      <c r="AH129" s="148"/>
    </row>
    <row r="130" spans="1:34" ht="19.2" customHeight="1" x14ac:dyDescent="0.3">
      <c r="A130" s="3"/>
      <c r="B130" s="478" t="s">
        <v>108</v>
      </c>
      <c r="C130" s="474"/>
      <c r="D130" s="474"/>
      <c r="E130" s="474"/>
      <c r="F130" s="474"/>
      <c r="G130" s="474"/>
      <c r="H130" s="474"/>
      <c r="I130" s="475"/>
      <c r="J130" s="322"/>
      <c r="K130" s="322"/>
      <c r="L130" s="24">
        <f>IF(J130="x",2,IF(K130="x",0,0))</f>
        <v>0</v>
      </c>
      <c r="M130" s="101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5"/>
      <c r="AD130" s="148"/>
      <c r="AE130" s="148"/>
      <c r="AF130" s="148"/>
      <c r="AG130" s="148"/>
      <c r="AH130" s="148"/>
    </row>
    <row r="131" spans="1:34" ht="19.2" customHeight="1" x14ac:dyDescent="0.3">
      <c r="A131" s="3"/>
      <c r="B131" s="478" t="s">
        <v>109</v>
      </c>
      <c r="C131" s="474"/>
      <c r="D131" s="474"/>
      <c r="E131" s="474"/>
      <c r="F131" s="474"/>
      <c r="G131" s="474"/>
      <c r="H131" s="474"/>
      <c r="I131" s="475"/>
      <c r="J131" s="322"/>
      <c r="K131" s="322"/>
      <c r="L131" s="24">
        <f>IF(J131="x",2,IF(K131="x",0,0))</f>
        <v>0</v>
      </c>
      <c r="M131" s="101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5"/>
      <c r="AD131" s="148"/>
      <c r="AE131" s="148"/>
      <c r="AF131" s="148"/>
      <c r="AG131" s="148"/>
      <c r="AH131" s="148"/>
    </row>
    <row r="132" spans="1:34" ht="19.2" customHeight="1" x14ac:dyDescent="0.3">
      <c r="A132" s="3"/>
      <c r="B132" s="478" t="s">
        <v>110</v>
      </c>
      <c r="C132" s="474"/>
      <c r="D132" s="474"/>
      <c r="E132" s="474"/>
      <c r="F132" s="474"/>
      <c r="G132" s="474"/>
      <c r="H132" s="474"/>
      <c r="I132" s="475"/>
      <c r="J132" s="322"/>
      <c r="K132" s="322"/>
      <c r="L132" s="24">
        <f>IF(J132="x",5,IF(K132="x",0,0))</f>
        <v>0</v>
      </c>
      <c r="M132" s="101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5"/>
      <c r="AD132" s="148"/>
      <c r="AE132" s="148"/>
      <c r="AF132" s="148"/>
      <c r="AG132" s="148"/>
      <c r="AH132" s="148"/>
    </row>
    <row r="133" spans="1:34" ht="34.950000000000003" customHeight="1" x14ac:dyDescent="0.3">
      <c r="A133" s="3"/>
      <c r="B133" s="473" t="s">
        <v>111</v>
      </c>
      <c r="C133" s="474"/>
      <c r="D133" s="474"/>
      <c r="E133" s="474"/>
      <c r="F133" s="474"/>
      <c r="G133" s="474"/>
      <c r="H133" s="474"/>
      <c r="I133" s="475"/>
      <c r="J133" s="322"/>
      <c r="K133" s="322"/>
      <c r="L133" s="24">
        <f>IF(J133="x",1,IF(K133="x",0,0))</f>
        <v>0</v>
      </c>
      <c r="M133" s="101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5"/>
      <c r="AD133" s="148"/>
      <c r="AE133" s="148"/>
      <c r="AF133" s="148"/>
      <c r="AG133" s="148"/>
      <c r="AH133" s="148"/>
    </row>
    <row r="134" spans="1:34" ht="15" customHeight="1" x14ac:dyDescent="0.3">
      <c r="A134" s="3"/>
      <c r="B134" s="274"/>
      <c r="C134" s="275"/>
      <c r="D134" s="275"/>
      <c r="E134" s="275"/>
      <c r="F134" s="275"/>
      <c r="G134" s="275"/>
      <c r="H134" s="275"/>
      <c r="I134" s="275"/>
      <c r="J134" s="275"/>
      <c r="K134" s="13"/>
      <c r="L134" s="108"/>
      <c r="M134" s="101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5"/>
      <c r="AD134" s="148"/>
      <c r="AE134" s="148"/>
      <c r="AF134" s="148"/>
      <c r="AG134" s="148"/>
      <c r="AH134" s="148"/>
    </row>
    <row r="135" spans="1:34" ht="19.2" customHeight="1" x14ac:dyDescent="0.3">
      <c r="A135" s="3"/>
      <c r="B135" s="14"/>
      <c r="C135" s="174"/>
      <c r="D135" s="174"/>
      <c r="E135" s="174"/>
      <c r="F135" s="174"/>
      <c r="G135" s="174"/>
      <c r="H135" s="174"/>
      <c r="I135" s="174"/>
      <c r="J135" s="276" t="s">
        <v>32</v>
      </c>
      <c r="K135" s="152"/>
      <c r="L135" s="271">
        <f>SUM(L129:L133)</f>
        <v>0</v>
      </c>
      <c r="M135" s="106"/>
      <c r="N135" s="272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5"/>
      <c r="AD135" s="148"/>
      <c r="AE135" s="148"/>
      <c r="AF135" s="148"/>
      <c r="AG135" s="148"/>
      <c r="AH135" s="148"/>
    </row>
    <row r="136" spans="1:34" ht="15" customHeight="1" x14ac:dyDescent="0.3">
      <c r="A136" s="3"/>
      <c r="B136" s="543"/>
      <c r="C136" s="544"/>
      <c r="D136" s="544"/>
      <c r="E136" s="544"/>
      <c r="F136" s="544"/>
      <c r="G136" s="544"/>
      <c r="H136" s="544"/>
      <c r="I136" s="544"/>
      <c r="J136" s="544"/>
      <c r="K136" s="544"/>
      <c r="L136" s="475"/>
      <c r="M136" s="101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5"/>
      <c r="AD136" s="148"/>
      <c r="AE136" s="148"/>
      <c r="AF136" s="148"/>
      <c r="AG136" s="148"/>
      <c r="AH136" s="148"/>
    </row>
    <row r="137" spans="1:34" ht="19.5" customHeight="1" x14ac:dyDescent="0.3">
      <c r="A137" s="3"/>
      <c r="B137" s="17"/>
      <c r="C137" s="18"/>
      <c r="D137" s="18"/>
      <c r="E137" s="18"/>
      <c r="F137" s="18"/>
      <c r="G137" s="18"/>
      <c r="H137" s="18"/>
      <c r="I137" s="18"/>
      <c r="J137" s="111" t="s">
        <v>14</v>
      </c>
      <c r="K137" s="112"/>
      <c r="L137" s="113">
        <f>L135+L125+L117</f>
        <v>0</v>
      </c>
      <c r="M137" s="114">
        <f>L137/36</f>
        <v>0</v>
      </c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160"/>
      <c r="AD137" s="148"/>
      <c r="AE137" s="148"/>
      <c r="AF137" s="148"/>
      <c r="AG137" s="148"/>
      <c r="AH137" s="148"/>
    </row>
    <row r="138" spans="1:34" ht="15" customHeight="1" x14ac:dyDescent="0.3">
      <c r="A138" s="86"/>
      <c r="B138" s="115"/>
      <c r="C138" s="87"/>
      <c r="D138" s="87"/>
      <c r="E138" s="87"/>
      <c r="F138" s="87"/>
      <c r="G138" s="87"/>
      <c r="H138" s="87"/>
      <c r="I138" s="88"/>
      <c r="J138" s="88"/>
      <c r="K138" s="88"/>
      <c r="L138" s="89"/>
      <c r="M138" s="92"/>
      <c r="N138" s="116"/>
      <c r="O138" s="92"/>
      <c r="P138" s="92"/>
      <c r="Q138" s="117"/>
      <c r="R138" s="117"/>
      <c r="S138" s="118"/>
      <c r="T138" s="541"/>
      <c r="U138" s="540"/>
      <c r="V138" s="539"/>
      <c r="W138" s="540"/>
      <c r="X138" s="151"/>
      <c r="Y138" s="151"/>
      <c r="Z138" s="151"/>
      <c r="AA138" s="151"/>
      <c r="AB138" s="151"/>
      <c r="AC138" s="119"/>
      <c r="AD138" s="120"/>
      <c r="AE138" s="120"/>
      <c r="AF138" s="120"/>
      <c r="AG138" s="120"/>
      <c r="AH138" s="120"/>
    </row>
    <row r="139" spans="1:34" ht="15" customHeight="1" x14ac:dyDescent="0.3">
      <c r="A139" s="3"/>
      <c r="B139" s="8" t="s">
        <v>112</v>
      </c>
      <c r="C139" s="149"/>
      <c r="D139" s="149"/>
      <c r="E139" s="149"/>
      <c r="F139" s="149"/>
      <c r="G139" s="149"/>
      <c r="H139" s="149"/>
      <c r="I139" s="277"/>
      <c r="J139" s="277"/>
      <c r="K139" s="277"/>
      <c r="L139" s="278"/>
      <c r="M139" s="151"/>
      <c r="N139" s="279"/>
      <c r="O139" s="151"/>
      <c r="P139" s="151"/>
      <c r="Q139" s="280"/>
      <c r="R139" s="280"/>
      <c r="S139" s="281" t="s">
        <v>113</v>
      </c>
      <c r="T139" s="535" t="e">
        <f>V139/65</f>
        <v>#DIV/0!</v>
      </c>
      <c r="U139" s="536"/>
      <c r="V139" s="533" t="e">
        <f>L137+U37+L18+Y59</f>
        <v>#DIV/0!</v>
      </c>
      <c r="W139" s="534"/>
      <c r="X139" s="121"/>
      <c r="Y139" s="106"/>
      <c r="Z139" s="106"/>
      <c r="AA139" s="106"/>
      <c r="AB139" s="106"/>
      <c r="AC139" s="122"/>
      <c r="AD139" s="120"/>
      <c r="AE139" s="120"/>
      <c r="AF139" s="120"/>
      <c r="AG139" s="120"/>
      <c r="AH139" s="120"/>
    </row>
    <row r="140" spans="1:34" ht="15" customHeight="1" x14ac:dyDescent="0.3">
      <c r="A140" s="3"/>
      <c r="B140" s="9"/>
      <c r="C140" s="152"/>
      <c r="D140" s="152"/>
      <c r="E140" s="152"/>
      <c r="F140" s="152"/>
      <c r="G140" s="152"/>
      <c r="H140" s="152"/>
      <c r="I140" s="154"/>
      <c r="J140" s="154"/>
      <c r="K140" s="154"/>
      <c r="L140" s="217"/>
      <c r="M140" s="206"/>
      <c r="N140" s="225"/>
      <c r="O140" s="206"/>
      <c r="P140" s="106"/>
      <c r="Q140" s="106"/>
      <c r="R140" s="106"/>
      <c r="S140" s="106"/>
      <c r="T140" s="106"/>
      <c r="U140" s="106"/>
      <c r="V140" s="106"/>
      <c r="W140" s="15"/>
      <c r="X140" s="121"/>
      <c r="Y140" s="106"/>
      <c r="Z140" s="106"/>
      <c r="AA140" s="106"/>
      <c r="AB140" s="106"/>
      <c r="AC140" s="122"/>
      <c r="AD140" s="120"/>
      <c r="AE140" s="120"/>
      <c r="AF140" s="120"/>
      <c r="AG140" s="120"/>
      <c r="AH140" s="120"/>
    </row>
    <row r="141" spans="1:34" ht="15" customHeight="1" x14ac:dyDescent="0.3">
      <c r="A141" s="3"/>
      <c r="B141" s="537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538"/>
      <c r="N141" s="212"/>
      <c r="O141" s="106"/>
      <c r="P141" s="106"/>
      <c r="Q141" s="106"/>
      <c r="R141" s="106"/>
      <c r="S141" s="106"/>
      <c r="T141" s="106"/>
      <c r="U141" s="106"/>
      <c r="V141" s="106"/>
      <c r="W141" s="15"/>
      <c r="X141" s="121"/>
      <c r="Y141" s="106"/>
      <c r="Z141" s="106"/>
      <c r="AA141" s="106"/>
      <c r="AB141" s="106"/>
      <c r="AC141" s="122"/>
      <c r="AD141" s="120"/>
      <c r="AE141" s="120"/>
      <c r="AF141" s="120"/>
      <c r="AG141" s="120"/>
      <c r="AH141" s="120"/>
    </row>
    <row r="142" spans="1:34" ht="19.2" customHeight="1" x14ac:dyDescent="0.35">
      <c r="A142" s="3"/>
      <c r="B142" s="529" t="s">
        <v>114</v>
      </c>
      <c r="C142" s="530"/>
      <c r="D142" s="530"/>
      <c r="E142" s="530"/>
      <c r="F142" s="530"/>
      <c r="G142" s="530"/>
      <c r="H142" s="530"/>
      <c r="I142" s="530"/>
      <c r="J142" s="530"/>
      <c r="K142" s="530"/>
      <c r="L142" s="530"/>
      <c r="M142" s="531"/>
      <c r="N142" s="531"/>
      <c r="O142" s="531"/>
      <c r="P142" s="531"/>
      <c r="Q142" s="531"/>
      <c r="R142" s="531"/>
      <c r="S142" s="531"/>
      <c r="T142" s="531"/>
      <c r="U142" s="531"/>
      <c r="V142" s="531"/>
      <c r="W142" s="532"/>
      <c r="X142" s="121"/>
      <c r="Y142" s="106"/>
      <c r="Z142" s="106"/>
      <c r="AA142" s="106"/>
      <c r="AB142" s="106"/>
      <c r="AC142" s="122"/>
      <c r="AD142" s="120"/>
      <c r="AE142" s="120"/>
      <c r="AF142" s="120"/>
      <c r="AG142" s="120"/>
      <c r="AH142" s="120"/>
    </row>
    <row r="143" spans="1:34" ht="15" customHeight="1" x14ac:dyDescent="0.3">
      <c r="A143" s="3"/>
      <c r="B143" s="9"/>
      <c r="C143" s="152"/>
      <c r="D143" s="152"/>
      <c r="E143" s="152"/>
      <c r="F143" s="152"/>
      <c r="G143" s="152"/>
      <c r="H143" s="152"/>
      <c r="I143" s="152"/>
      <c r="J143" s="152"/>
      <c r="K143" s="152"/>
      <c r="L143" s="215"/>
      <c r="M143" s="206"/>
      <c r="N143" s="206"/>
      <c r="O143" s="206"/>
      <c r="P143" s="206"/>
      <c r="Q143" s="206"/>
      <c r="R143" s="206"/>
      <c r="S143" s="206"/>
      <c r="T143" s="206"/>
      <c r="U143" s="206"/>
      <c r="V143" s="106"/>
      <c r="W143" s="15"/>
      <c r="X143" s="121"/>
      <c r="Y143" s="106"/>
      <c r="Z143" s="106"/>
      <c r="AA143" s="106"/>
      <c r="AB143" s="106"/>
      <c r="AC143" s="122"/>
      <c r="AD143" s="120"/>
      <c r="AE143" s="120"/>
      <c r="AF143" s="120"/>
      <c r="AG143" s="120"/>
      <c r="AH143" s="120"/>
    </row>
    <row r="144" spans="1:34" ht="15" customHeight="1" x14ac:dyDescent="0.3">
      <c r="A144" s="3"/>
      <c r="B144" s="514">
        <v>2026</v>
      </c>
      <c r="C144" s="515"/>
      <c r="D144" s="515"/>
      <c r="E144" s="515"/>
      <c r="F144" s="515"/>
      <c r="G144" s="515"/>
      <c r="H144" s="515"/>
      <c r="I144" s="515"/>
      <c r="J144" s="515"/>
      <c r="K144" s="515"/>
      <c r="L144" s="515"/>
      <c r="M144" s="516"/>
      <c r="N144" s="516"/>
      <c r="O144" s="516"/>
      <c r="P144" s="516"/>
      <c r="Q144" s="516"/>
      <c r="R144" s="516"/>
      <c r="S144" s="516"/>
      <c r="T144" s="516"/>
      <c r="U144" s="516"/>
      <c r="V144" s="516"/>
      <c r="W144" s="517"/>
      <c r="X144" s="121"/>
      <c r="Y144" s="106"/>
      <c r="Z144" s="106"/>
      <c r="AA144" s="106"/>
      <c r="AB144" s="106"/>
      <c r="AC144" s="122"/>
      <c r="AD144" s="120"/>
      <c r="AE144" s="120"/>
      <c r="AF144" s="120"/>
      <c r="AG144" s="120"/>
      <c r="AH144" s="120"/>
    </row>
    <row r="145" spans="1:34" ht="15" customHeight="1" x14ac:dyDescent="0.3">
      <c r="A145" s="3"/>
      <c r="B145" s="123"/>
      <c r="C145" s="124"/>
      <c r="D145" s="124"/>
      <c r="E145" s="124"/>
      <c r="F145" s="124"/>
      <c r="G145" s="124"/>
      <c r="H145" s="124"/>
      <c r="I145" s="124"/>
      <c r="J145" s="124"/>
      <c r="K145" s="124"/>
      <c r="L145" s="125"/>
      <c r="M145" s="126"/>
      <c r="N145" s="126"/>
      <c r="O145" s="127"/>
      <c r="P145" s="127"/>
      <c r="Q145" s="127"/>
      <c r="R145" s="127"/>
      <c r="S145" s="127"/>
      <c r="T145" s="127"/>
      <c r="U145" s="127"/>
      <c r="V145" s="7"/>
      <c r="W145" s="160"/>
      <c r="X145" s="121"/>
      <c r="Y145" s="106"/>
      <c r="Z145" s="106"/>
      <c r="AA145" s="106"/>
      <c r="AB145" s="106"/>
      <c r="AC145" s="122"/>
      <c r="AD145" s="120"/>
      <c r="AE145" s="120"/>
      <c r="AF145" s="120"/>
      <c r="AG145" s="120"/>
      <c r="AH145" s="120"/>
    </row>
    <row r="146" spans="1:34" ht="15" customHeight="1" x14ac:dyDescent="0.3">
      <c r="A146" s="3"/>
      <c r="B146" s="128"/>
      <c r="C146" s="282"/>
      <c r="D146" s="282"/>
      <c r="E146" s="282"/>
      <c r="F146" s="282"/>
      <c r="G146" s="282"/>
      <c r="H146" s="282"/>
      <c r="I146" s="282"/>
      <c r="J146" s="282"/>
      <c r="K146" s="282"/>
      <c r="L146" s="283"/>
      <c r="M146" s="284"/>
      <c r="N146" s="284"/>
      <c r="O146" s="285"/>
      <c r="P146" s="285"/>
      <c r="Q146" s="285"/>
      <c r="R146" s="285"/>
      <c r="S146" s="285"/>
      <c r="T146" s="285"/>
      <c r="U146" s="285"/>
      <c r="V146" s="151"/>
      <c r="W146" s="5"/>
      <c r="X146" s="121"/>
      <c r="Y146" s="106"/>
      <c r="Z146" s="106"/>
      <c r="AA146" s="106"/>
      <c r="AB146" s="106"/>
      <c r="AC146" s="122"/>
      <c r="AD146" s="120"/>
      <c r="AE146" s="120"/>
      <c r="AF146" s="120"/>
      <c r="AG146" s="120"/>
      <c r="AH146" s="120"/>
    </row>
    <row r="147" spans="1:34" ht="15" customHeight="1" x14ac:dyDescent="0.3">
      <c r="A147" s="3"/>
      <c r="B147" s="25" t="s">
        <v>115</v>
      </c>
      <c r="C147" s="199"/>
      <c r="D147" s="199"/>
      <c r="E147" s="199"/>
      <c r="F147" s="199"/>
      <c r="G147" s="199"/>
      <c r="H147" s="199"/>
      <c r="I147" s="199"/>
      <c r="J147" s="199"/>
      <c r="K147" s="199"/>
      <c r="L147" s="217"/>
      <c r="M147" s="199"/>
      <c r="N147" s="199"/>
      <c r="O147" s="106"/>
      <c r="P147" s="286"/>
      <c r="Q147" s="286"/>
      <c r="R147" s="286"/>
      <c r="S147" s="286"/>
      <c r="T147" s="286"/>
      <c r="U147" s="286"/>
      <c r="V147" s="287"/>
      <c r="W147" s="15"/>
      <c r="X147" s="121"/>
      <c r="Y147" s="106"/>
      <c r="Z147" s="106"/>
      <c r="AA147" s="106"/>
      <c r="AB147" s="106"/>
      <c r="AC147" s="122"/>
      <c r="AD147" s="120"/>
      <c r="AE147" s="120"/>
      <c r="AF147" s="120"/>
      <c r="AG147" s="120"/>
      <c r="AH147" s="120"/>
    </row>
    <row r="148" spans="1:34" ht="15" customHeight="1" x14ac:dyDescent="0.3">
      <c r="A148" s="3"/>
      <c r="B148" s="34"/>
      <c r="C148" s="199"/>
      <c r="D148" s="199"/>
      <c r="E148" s="199"/>
      <c r="F148" s="199"/>
      <c r="G148" s="199"/>
      <c r="H148" s="199"/>
      <c r="I148" s="199"/>
      <c r="J148" s="199"/>
      <c r="K148" s="199"/>
      <c r="L148" s="217"/>
      <c r="M148" s="225"/>
      <c r="N148" s="225"/>
      <c r="O148" s="206"/>
      <c r="P148" s="286"/>
      <c r="Q148" s="286"/>
      <c r="R148" s="286"/>
      <c r="S148" s="286"/>
      <c r="T148" s="286"/>
      <c r="U148" s="286"/>
      <c r="V148" s="287"/>
      <c r="W148" s="15"/>
      <c r="X148" s="121"/>
      <c r="Y148" s="106"/>
      <c r="Z148" s="106"/>
      <c r="AA148" s="106"/>
      <c r="AB148" s="106"/>
      <c r="AC148" s="122"/>
      <c r="AD148" s="120"/>
      <c r="AE148" s="120"/>
      <c r="AF148" s="120"/>
      <c r="AG148" s="120"/>
      <c r="AH148" s="120"/>
    </row>
    <row r="149" spans="1:34" ht="15" customHeight="1" x14ac:dyDescent="0.3">
      <c r="A149" s="3"/>
      <c r="B149" s="129" t="s">
        <v>116</v>
      </c>
      <c r="C149" s="199"/>
      <c r="D149" s="199"/>
      <c r="E149" s="199"/>
      <c r="F149" s="199"/>
      <c r="G149" s="199"/>
      <c r="H149" s="199"/>
      <c r="I149" s="199"/>
      <c r="J149" s="199"/>
      <c r="K149" s="199"/>
      <c r="L149" s="152"/>
      <c r="M149" s="288" t="e">
        <f>IF(N149&gt;=10,"Y","N")</f>
        <v>#DIV/0!</v>
      </c>
      <c r="N149" s="192" t="e">
        <f>N150+O156</f>
        <v>#DIV/0!</v>
      </c>
      <c r="O149" s="192"/>
      <c r="P149" s="286"/>
      <c r="Q149" s="286"/>
      <c r="R149" s="286"/>
      <c r="S149" s="286"/>
      <c r="T149" s="286"/>
      <c r="U149" s="286"/>
      <c r="V149" s="106"/>
      <c r="W149" s="289"/>
      <c r="X149" s="121"/>
      <c r="Y149" s="106"/>
      <c r="Z149" s="106"/>
      <c r="AA149" s="106"/>
      <c r="AB149" s="106"/>
      <c r="AC149" s="122"/>
      <c r="AD149" s="120"/>
      <c r="AE149" s="120"/>
      <c r="AF149" s="120"/>
      <c r="AG149" s="120"/>
      <c r="AH149" s="120"/>
    </row>
    <row r="150" spans="1:34" ht="15" customHeight="1" x14ac:dyDescent="0.3">
      <c r="A150" s="3"/>
      <c r="B150" s="26" t="s">
        <v>117</v>
      </c>
      <c r="C150" s="199"/>
      <c r="D150" s="199"/>
      <c r="E150" s="199"/>
      <c r="F150" s="199"/>
      <c r="G150" s="199"/>
      <c r="H150" s="199"/>
      <c r="I150" s="199"/>
      <c r="J150" s="199"/>
      <c r="K150" s="199"/>
      <c r="L150" s="217"/>
      <c r="M150" s="290" t="e">
        <f>IF(AND(T139&gt;=80%,M137&gt;=50%,W50&gt;=50%,W49&gt;=50%,W44&gt;=50%,S37&gt;=50%,L18+5),"Y","N")</f>
        <v>#DIV/0!</v>
      </c>
      <c r="N150" s="192" t="e">
        <f>IF(M150="Y",5,0)</f>
        <v>#DIV/0!</v>
      </c>
      <c r="O150" s="192"/>
      <c r="P150" s="106"/>
      <c r="Q150" s="106"/>
      <c r="R150" s="106"/>
      <c r="S150" s="106"/>
      <c r="T150" s="106"/>
      <c r="U150" s="106"/>
      <c r="V150" s="106"/>
      <c r="W150" s="226"/>
      <c r="X150" s="121"/>
      <c r="Y150" s="106"/>
      <c r="Z150" s="106"/>
      <c r="AA150" s="106"/>
      <c r="AB150" s="106"/>
      <c r="AC150" s="122"/>
      <c r="AD150" s="120"/>
      <c r="AE150" s="120"/>
      <c r="AF150" s="120"/>
      <c r="AG150" s="120"/>
      <c r="AH150" s="120"/>
    </row>
    <row r="151" spans="1:34" ht="15" customHeight="1" x14ac:dyDescent="0.3">
      <c r="A151" s="3"/>
      <c r="B151" s="26" t="s">
        <v>118</v>
      </c>
      <c r="C151" s="199"/>
      <c r="D151" s="199"/>
      <c r="E151" s="199"/>
      <c r="F151" s="199"/>
      <c r="G151" s="199"/>
      <c r="H151" s="199"/>
      <c r="I151" s="199"/>
      <c r="J151" s="199"/>
      <c r="K151" s="199"/>
      <c r="L151" s="217"/>
      <c r="M151" s="106"/>
      <c r="N151" s="192"/>
      <c r="O151" s="192"/>
      <c r="P151" s="106"/>
      <c r="Q151" s="106"/>
      <c r="R151" s="106"/>
      <c r="S151" s="106"/>
      <c r="T151" s="106"/>
      <c r="U151" s="106"/>
      <c r="V151" s="106"/>
      <c r="W151" s="226"/>
      <c r="X151" s="121"/>
      <c r="Y151" s="106"/>
      <c r="Z151" s="106"/>
      <c r="AA151" s="106"/>
      <c r="AB151" s="106"/>
      <c r="AC151" s="122"/>
      <c r="AD151" s="120"/>
      <c r="AE151" s="120"/>
      <c r="AF151" s="120"/>
      <c r="AG151" s="120"/>
      <c r="AH151" s="120"/>
    </row>
    <row r="152" spans="1:34" ht="15" customHeight="1" x14ac:dyDescent="0.3">
      <c r="A152" s="3"/>
      <c r="B152" s="26" t="s">
        <v>119</v>
      </c>
      <c r="C152" s="199"/>
      <c r="D152" s="199"/>
      <c r="E152" s="199"/>
      <c r="F152" s="199"/>
      <c r="G152" s="199"/>
      <c r="H152" s="199"/>
      <c r="I152" s="199"/>
      <c r="J152" s="199"/>
      <c r="K152" s="199"/>
      <c r="L152" s="217"/>
      <c r="M152" s="219" t="str">
        <f>IF(U35&gt;=5,"Y","N")</f>
        <v>Y</v>
      </c>
      <c r="N152" s="345">
        <f>IF(M152="Y",1,0)</f>
        <v>1</v>
      </c>
      <c r="O152" s="346"/>
      <c r="P152" s="343"/>
      <c r="Q152" s="343"/>
      <c r="R152" s="343"/>
      <c r="S152" s="106"/>
      <c r="T152" s="106"/>
      <c r="U152" s="106"/>
      <c r="V152" s="106"/>
      <c r="W152" s="291"/>
      <c r="X152" s="121"/>
      <c r="Y152" s="106"/>
      <c r="Z152" s="106"/>
      <c r="AA152" s="106"/>
      <c r="AB152" s="106"/>
      <c r="AC152" s="122"/>
      <c r="AD152" s="120"/>
      <c r="AE152" s="120"/>
      <c r="AF152" s="120"/>
      <c r="AG152" s="120"/>
      <c r="AH152" s="120"/>
    </row>
    <row r="153" spans="1:34" ht="15" customHeight="1" x14ac:dyDescent="0.3">
      <c r="A153" s="3"/>
      <c r="B153" s="26" t="s">
        <v>120</v>
      </c>
      <c r="C153" s="199"/>
      <c r="D153" s="199"/>
      <c r="E153" s="199"/>
      <c r="F153" s="199"/>
      <c r="G153" s="199"/>
      <c r="H153" s="199"/>
      <c r="I153" s="199"/>
      <c r="J153" s="199"/>
      <c r="K153" s="199"/>
      <c r="L153" s="217"/>
      <c r="M153" s="219" t="str">
        <f>IF(L125&gt;=6,"Y","N")</f>
        <v>N</v>
      </c>
      <c r="N153" s="345">
        <f>IF(M153="Y",1,0)</f>
        <v>0</v>
      </c>
      <c r="O153" s="346"/>
      <c r="P153" s="343"/>
      <c r="Q153" s="343"/>
      <c r="R153" s="343"/>
      <c r="S153" s="106"/>
      <c r="T153" s="106"/>
      <c r="U153" s="106"/>
      <c r="V153" s="106"/>
      <c r="W153" s="291"/>
      <c r="X153" s="121"/>
      <c r="Y153" s="106"/>
      <c r="Z153" s="106"/>
      <c r="AA153" s="106"/>
      <c r="AB153" s="106"/>
      <c r="AC153" s="122"/>
      <c r="AD153" s="120"/>
      <c r="AE153" s="120"/>
      <c r="AF153" s="120"/>
      <c r="AG153" s="120"/>
      <c r="AH153" s="120"/>
    </row>
    <row r="154" spans="1:34" ht="15" customHeight="1" x14ac:dyDescent="0.3">
      <c r="A154" s="3"/>
      <c r="B154" s="26" t="s">
        <v>121</v>
      </c>
      <c r="C154" s="199"/>
      <c r="D154" s="199"/>
      <c r="E154" s="199"/>
      <c r="F154" s="199"/>
      <c r="G154" s="199"/>
      <c r="H154" s="199"/>
      <c r="I154" s="199"/>
      <c r="J154" s="199"/>
      <c r="K154" s="199"/>
      <c r="L154" s="217"/>
      <c r="M154" s="219" t="str">
        <f>IF(K16="x", "Y", IF(L16="x","N","N"))</f>
        <v>N</v>
      </c>
      <c r="N154" s="345">
        <f>IF(M154="Y",1,0)</f>
        <v>0</v>
      </c>
      <c r="O154" s="346"/>
      <c r="P154" s="343"/>
      <c r="Q154" s="343"/>
      <c r="R154" s="343"/>
      <c r="S154" s="106"/>
      <c r="T154" s="106"/>
      <c r="U154" s="106"/>
      <c r="V154" s="106"/>
      <c r="W154" s="291"/>
      <c r="X154" s="121"/>
      <c r="Y154" s="106"/>
      <c r="Z154" s="106"/>
      <c r="AA154" s="106"/>
      <c r="AB154" s="106"/>
      <c r="AC154" s="122"/>
      <c r="AD154" s="120"/>
      <c r="AE154" s="120"/>
      <c r="AF154" s="120"/>
      <c r="AG154" s="120"/>
      <c r="AH154" s="120"/>
    </row>
    <row r="155" spans="1:34" ht="15" customHeight="1" x14ac:dyDescent="0.3">
      <c r="A155" s="3"/>
      <c r="B155" s="26" t="s">
        <v>122</v>
      </c>
      <c r="C155" s="199"/>
      <c r="D155" s="199"/>
      <c r="E155" s="199"/>
      <c r="F155" s="199"/>
      <c r="G155" s="199"/>
      <c r="H155" s="199"/>
      <c r="I155" s="199"/>
      <c r="J155" s="199"/>
      <c r="K155" s="199"/>
      <c r="L155" s="217"/>
      <c r="M155" s="219" t="str">
        <f>IF(J132="X","Y",IF(K132="X","N","N"))</f>
        <v>N</v>
      </c>
      <c r="N155" s="345">
        <f>IF(M155="Y",1,0)</f>
        <v>0</v>
      </c>
      <c r="O155" s="346"/>
      <c r="P155" s="343"/>
      <c r="Q155" s="343"/>
      <c r="R155" s="343"/>
      <c r="S155" s="106"/>
      <c r="T155" s="106"/>
      <c r="U155" s="106"/>
      <c r="V155" s="106"/>
      <c r="W155" s="291"/>
      <c r="X155" s="121"/>
      <c r="Y155" s="106"/>
      <c r="Z155" s="106"/>
      <c r="AA155" s="106"/>
      <c r="AB155" s="106"/>
      <c r="AC155" s="122"/>
      <c r="AD155" s="120"/>
      <c r="AE155" s="120"/>
      <c r="AF155" s="120"/>
      <c r="AG155" s="120"/>
      <c r="AH155" s="120"/>
    </row>
    <row r="156" spans="1:34" ht="15" customHeight="1" x14ac:dyDescent="0.3">
      <c r="A156" s="3"/>
      <c r="B156" s="26" t="s">
        <v>123</v>
      </c>
      <c r="C156" s="154"/>
      <c r="D156" s="292"/>
      <c r="E156" s="292"/>
      <c r="F156" s="292"/>
      <c r="G156" s="292"/>
      <c r="H156" s="292"/>
      <c r="I156" s="292"/>
      <c r="J156" s="293"/>
      <c r="K156" s="152"/>
      <c r="L156" s="217"/>
      <c r="M156" s="219" t="str">
        <f>IF(K112&gt;=1,"Y","N")</f>
        <v>N</v>
      </c>
      <c r="N156" s="345">
        <f>IF(M156="Y",1,0)</f>
        <v>0</v>
      </c>
      <c r="O156" s="347">
        <f>SUM(N152:N156)</f>
        <v>1</v>
      </c>
      <c r="P156" s="344"/>
      <c r="Q156" s="344"/>
      <c r="R156" s="344"/>
      <c r="S156" s="286"/>
      <c r="T156" s="286"/>
      <c r="U156" s="286"/>
      <c r="V156" s="287"/>
      <c r="W156" s="291"/>
      <c r="X156" s="121"/>
      <c r="Y156" s="106"/>
      <c r="Z156" s="106"/>
      <c r="AA156" s="106"/>
      <c r="AB156" s="106"/>
      <c r="AC156" s="122"/>
      <c r="AD156" s="120"/>
      <c r="AE156" s="120"/>
      <c r="AF156" s="120"/>
      <c r="AG156" s="120"/>
      <c r="AH156" s="120"/>
    </row>
    <row r="157" spans="1:34" ht="15" customHeight="1" x14ac:dyDescent="0.3">
      <c r="A157" s="3"/>
      <c r="B157" s="9"/>
      <c r="C157" s="199"/>
      <c r="D157" s="199"/>
      <c r="E157" s="199"/>
      <c r="F157" s="199"/>
      <c r="G157" s="199"/>
      <c r="H157" s="199"/>
      <c r="I157" s="199"/>
      <c r="J157" s="199"/>
      <c r="K157" s="199"/>
      <c r="L157" s="217"/>
      <c r="M157" s="225"/>
      <c r="N157" s="192"/>
      <c r="O157" s="294"/>
      <c r="P157" s="286"/>
      <c r="Q157" s="286"/>
      <c r="R157" s="286"/>
      <c r="S157" s="286"/>
      <c r="T157" s="286"/>
      <c r="U157" s="286"/>
      <c r="V157" s="287"/>
      <c r="W157" s="15"/>
      <c r="X157" s="121"/>
      <c r="Y157" s="106"/>
      <c r="Z157" s="106"/>
      <c r="AA157" s="106"/>
      <c r="AB157" s="106"/>
      <c r="AC157" s="122"/>
      <c r="AD157" s="120"/>
      <c r="AE157" s="120"/>
      <c r="AF157" s="120"/>
      <c r="AG157" s="120"/>
      <c r="AH157" s="120"/>
    </row>
    <row r="158" spans="1:34" ht="15" customHeight="1" x14ac:dyDescent="0.3">
      <c r="A158" s="3"/>
      <c r="B158" s="129" t="s">
        <v>124</v>
      </c>
      <c r="C158" s="199"/>
      <c r="D158" s="199"/>
      <c r="E158" s="199"/>
      <c r="F158" s="199"/>
      <c r="G158" s="295" t="s">
        <v>125</v>
      </c>
      <c r="H158" s="199"/>
      <c r="I158" s="199"/>
      <c r="J158" s="199"/>
      <c r="K158" s="199"/>
      <c r="L158" s="214"/>
      <c r="M158" s="296" t="e">
        <f>IF(OR(N158="Y",O158="Y"),"Y","N")</f>
        <v>#DIV/0!</v>
      </c>
      <c r="N158" s="297" t="e">
        <f>IF(AND(M150="Y",M149="N"),"Y","N")</f>
        <v>#DIV/0!</v>
      </c>
      <c r="O158" s="294" t="e">
        <f>IF(AND(T139&gt;=70%,T139&lt;80%),"Y","N")</f>
        <v>#DIV/0!</v>
      </c>
      <c r="P158" s="206"/>
      <c r="Q158" s="286"/>
      <c r="R158" s="106"/>
      <c r="S158" s="286"/>
      <c r="T158" s="286"/>
      <c r="U158" s="286"/>
      <c r="V158" s="287"/>
      <c r="W158" s="289"/>
      <c r="X158" s="121"/>
      <c r="Y158" s="106"/>
      <c r="Z158" s="106"/>
      <c r="AA158" s="106"/>
      <c r="AB158" s="106"/>
      <c r="AC158" s="122"/>
      <c r="AD158" s="120"/>
      <c r="AE158" s="120"/>
      <c r="AF158" s="120"/>
      <c r="AG158" s="120"/>
      <c r="AH158" s="120"/>
    </row>
    <row r="159" spans="1:34" ht="15" customHeight="1" x14ac:dyDescent="0.3">
      <c r="A159" s="3"/>
      <c r="B159" s="9"/>
      <c r="C159" s="199"/>
      <c r="D159" s="199"/>
      <c r="E159" s="199"/>
      <c r="F159" s="199"/>
      <c r="G159" s="199"/>
      <c r="H159" s="199"/>
      <c r="I159" s="199"/>
      <c r="J159" s="199"/>
      <c r="K159" s="199"/>
      <c r="L159" s="217"/>
      <c r="M159" s="225"/>
      <c r="N159" s="106"/>
      <c r="O159" s="206"/>
      <c r="P159" s="206"/>
      <c r="Q159" s="286"/>
      <c r="R159" s="286"/>
      <c r="S159" s="286"/>
      <c r="T159" s="286"/>
      <c r="U159" s="286"/>
      <c r="V159" s="287"/>
      <c r="W159" s="15"/>
      <c r="X159" s="121"/>
      <c r="Y159" s="106"/>
      <c r="Z159" s="106"/>
      <c r="AA159" s="106"/>
      <c r="AB159" s="106"/>
      <c r="AC159" s="122"/>
      <c r="AD159" s="120"/>
      <c r="AE159" s="120"/>
      <c r="AF159" s="120"/>
      <c r="AG159" s="120"/>
      <c r="AH159" s="120"/>
    </row>
    <row r="160" spans="1:34" ht="15" customHeight="1" x14ac:dyDescent="0.3">
      <c r="A160" s="3"/>
      <c r="B160" s="129" t="s">
        <v>126</v>
      </c>
      <c r="C160" s="199"/>
      <c r="D160" s="199"/>
      <c r="E160" s="199"/>
      <c r="F160" s="199"/>
      <c r="G160" s="295" t="s">
        <v>127</v>
      </c>
      <c r="H160" s="199"/>
      <c r="I160" s="199"/>
      <c r="J160" s="199"/>
      <c r="K160" s="199"/>
      <c r="L160" s="298"/>
      <c r="M160" s="288" t="e">
        <f>IF(AND(T139&gt;=60%,T139&lt;70%),"Y","N")</f>
        <v>#DIV/0!</v>
      </c>
      <c r="N160" s="225"/>
      <c r="O160" s="206"/>
      <c r="P160" s="206"/>
      <c r="Q160" s="286"/>
      <c r="R160" s="199"/>
      <c r="S160" s="286"/>
      <c r="T160" s="286"/>
      <c r="U160" s="286"/>
      <c r="V160" s="287"/>
      <c r="W160" s="289"/>
      <c r="X160" s="121"/>
      <c r="Y160" s="106"/>
      <c r="Z160" s="106"/>
      <c r="AA160" s="106"/>
      <c r="AB160" s="106"/>
      <c r="AC160" s="122"/>
      <c r="AD160" s="120"/>
      <c r="AE160" s="120"/>
      <c r="AF160" s="120"/>
      <c r="AG160" s="120"/>
      <c r="AH160" s="120"/>
    </row>
    <row r="161" spans="1:34" ht="15" customHeight="1" x14ac:dyDescent="0.3">
      <c r="A161" s="3"/>
      <c r="B161" s="9"/>
      <c r="C161" s="199"/>
      <c r="D161" s="199"/>
      <c r="E161" s="199"/>
      <c r="F161" s="199"/>
      <c r="G161" s="199"/>
      <c r="H161" s="199"/>
      <c r="I161" s="199"/>
      <c r="J161" s="199"/>
      <c r="K161" s="199"/>
      <c r="L161" s="217"/>
      <c r="M161" s="225"/>
      <c r="N161" s="106"/>
      <c r="O161" s="206"/>
      <c r="P161" s="206"/>
      <c r="Q161" s="286"/>
      <c r="R161" s="286"/>
      <c r="S161" s="286"/>
      <c r="T161" s="286"/>
      <c r="U161" s="286"/>
      <c r="V161" s="287"/>
      <c r="W161" s="15"/>
      <c r="X161" s="121"/>
      <c r="Y161" s="106"/>
      <c r="Z161" s="106"/>
      <c r="AA161" s="106"/>
      <c r="AB161" s="106"/>
      <c r="AC161" s="122"/>
      <c r="AD161" s="120"/>
      <c r="AE161" s="120"/>
      <c r="AF161" s="120"/>
      <c r="AG161" s="120"/>
      <c r="AH161" s="120"/>
    </row>
    <row r="162" spans="1:34" ht="15" customHeight="1" x14ac:dyDescent="0.3">
      <c r="A162" s="3"/>
      <c r="B162" s="129" t="s">
        <v>128</v>
      </c>
      <c r="C162" s="199"/>
      <c r="D162" s="199"/>
      <c r="E162" s="199"/>
      <c r="F162" s="199"/>
      <c r="G162" s="295" t="s">
        <v>129</v>
      </c>
      <c r="H162" s="199"/>
      <c r="I162" s="199"/>
      <c r="J162" s="199"/>
      <c r="K162" s="199"/>
      <c r="L162" s="152"/>
      <c r="M162" s="288" t="e">
        <f>IF(T139&lt;60%,"Y","N")</f>
        <v>#DIV/0!</v>
      </c>
      <c r="N162" s="199"/>
      <c r="O162" s="106"/>
      <c r="P162" s="206"/>
      <c r="Q162" s="286"/>
      <c r="R162" s="286"/>
      <c r="S162" s="286"/>
      <c r="T162" s="286"/>
      <c r="U162" s="286"/>
      <c r="V162" s="287"/>
      <c r="W162" s="289"/>
      <c r="X162" s="121"/>
      <c r="Y162" s="106"/>
      <c r="Z162" s="106"/>
      <c r="AA162" s="106"/>
      <c r="AB162" s="106"/>
      <c r="AC162" s="122"/>
      <c r="AD162" s="120"/>
      <c r="AE162" s="120"/>
      <c r="AF162" s="120"/>
      <c r="AG162" s="120"/>
      <c r="AH162" s="120"/>
    </row>
    <row r="163" spans="1:34" ht="15" customHeight="1" x14ac:dyDescent="0.3">
      <c r="A163" s="3"/>
      <c r="B163" s="130"/>
      <c r="C163" s="199"/>
      <c r="D163" s="199"/>
      <c r="E163" s="199"/>
      <c r="F163" s="199"/>
      <c r="G163" s="199"/>
      <c r="H163" s="199"/>
      <c r="I163" s="199"/>
      <c r="J163" s="199"/>
      <c r="K163" s="199"/>
      <c r="L163" s="217"/>
      <c r="M163" s="225"/>
      <c r="N163" s="225"/>
      <c r="O163" s="206"/>
      <c r="P163" s="206"/>
      <c r="Q163" s="286"/>
      <c r="R163" s="286"/>
      <c r="S163" s="286"/>
      <c r="T163" s="286"/>
      <c r="U163" s="286"/>
      <c r="V163" s="287"/>
      <c r="W163" s="299"/>
      <c r="X163" s="121"/>
      <c r="Y163" s="106"/>
      <c r="Z163" s="106"/>
      <c r="AA163" s="106"/>
      <c r="AB163" s="106"/>
      <c r="AC163" s="122"/>
      <c r="AD163" s="120"/>
      <c r="AE163" s="120"/>
      <c r="AF163" s="120"/>
      <c r="AG163" s="120"/>
      <c r="AH163" s="120"/>
    </row>
    <row r="164" spans="1:34" ht="15" customHeight="1" x14ac:dyDescent="0.3">
      <c r="A164" s="3"/>
      <c r="B164" s="25" t="s">
        <v>130</v>
      </c>
      <c r="C164" s="152"/>
      <c r="D164" s="152"/>
      <c r="E164" s="152"/>
      <c r="F164" s="152"/>
      <c r="G164" s="152"/>
      <c r="H164" s="152"/>
      <c r="I164" s="152"/>
      <c r="J164" s="152"/>
      <c r="K164" s="152"/>
      <c r="L164" s="215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5"/>
      <c r="X164" s="121"/>
      <c r="Y164" s="106"/>
      <c r="Z164" s="106"/>
      <c r="AA164" s="106"/>
      <c r="AB164" s="106"/>
      <c r="AC164" s="122"/>
      <c r="AD164" s="120"/>
      <c r="AE164" s="120"/>
      <c r="AF164" s="120"/>
      <c r="AG164" s="120"/>
      <c r="AH164" s="120"/>
    </row>
    <row r="165" spans="1:34" ht="15" customHeight="1" x14ac:dyDescent="0.3">
      <c r="A165" s="3"/>
      <c r="B165" s="109"/>
      <c r="C165" s="12"/>
      <c r="D165" s="12"/>
      <c r="E165" s="12"/>
      <c r="F165" s="12"/>
      <c r="G165" s="12"/>
      <c r="H165" s="12"/>
      <c r="I165" s="12"/>
      <c r="J165" s="12"/>
      <c r="K165" s="300"/>
      <c r="L165" s="301"/>
      <c r="M165" s="302"/>
      <c r="N165" s="302"/>
      <c r="O165" s="302"/>
      <c r="P165" s="302"/>
      <c r="Q165" s="302"/>
      <c r="R165" s="302"/>
      <c r="S165" s="302"/>
      <c r="T165" s="302"/>
      <c r="U165" s="302"/>
      <c r="V165" s="156"/>
      <c r="W165" s="96"/>
      <c r="X165" s="121"/>
      <c r="Y165" s="106"/>
      <c r="Z165" s="106"/>
      <c r="AA165" s="106"/>
      <c r="AB165" s="106"/>
      <c r="AC165" s="122"/>
      <c r="AD165" s="120"/>
      <c r="AE165" s="120"/>
      <c r="AF165" s="120"/>
      <c r="AG165" s="120"/>
      <c r="AH165" s="120"/>
    </row>
    <row r="166" spans="1:34" ht="15" customHeight="1" x14ac:dyDescent="0.3">
      <c r="A166" s="3"/>
      <c r="B166" s="526"/>
      <c r="C166" s="527"/>
      <c r="D166" s="527"/>
      <c r="E166" s="527"/>
      <c r="F166" s="527"/>
      <c r="G166" s="527"/>
      <c r="H166" s="527"/>
      <c r="I166" s="527"/>
      <c r="J166" s="527"/>
      <c r="K166" s="527"/>
      <c r="L166" s="527"/>
      <c r="M166" s="527"/>
      <c r="N166" s="527"/>
      <c r="O166" s="527"/>
      <c r="P166" s="527"/>
      <c r="Q166" s="527"/>
      <c r="R166" s="527"/>
      <c r="S166" s="527"/>
      <c r="T166" s="527"/>
      <c r="U166" s="527"/>
      <c r="V166" s="527"/>
      <c r="W166" s="528"/>
      <c r="X166" s="121"/>
      <c r="Y166" s="106"/>
      <c r="Z166" s="106"/>
      <c r="AA166" s="106"/>
      <c r="AB166" s="106"/>
      <c r="AC166" s="122"/>
      <c r="AD166" s="120"/>
      <c r="AE166" s="120"/>
      <c r="AF166" s="120"/>
      <c r="AG166" s="120"/>
      <c r="AH166" s="120"/>
    </row>
    <row r="167" spans="1:34" ht="15" customHeight="1" x14ac:dyDescent="0.3">
      <c r="A167" s="3"/>
      <c r="B167" s="105"/>
      <c r="C167" s="13"/>
      <c r="D167" s="13"/>
      <c r="E167" s="13"/>
      <c r="F167" s="13"/>
      <c r="G167" s="13"/>
      <c r="H167" s="13"/>
      <c r="I167" s="157"/>
      <c r="J167" s="157"/>
      <c r="K167" s="157"/>
      <c r="L167" s="303"/>
      <c r="M167" s="261"/>
      <c r="N167" s="304"/>
      <c r="O167" s="261"/>
      <c r="P167" s="261"/>
      <c r="Q167" s="261"/>
      <c r="R167" s="261"/>
      <c r="S167" s="261"/>
      <c r="T167" s="261"/>
      <c r="U167" s="261"/>
      <c r="V167" s="158"/>
      <c r="W167" s="98"/>
      <c r="X167" s="121"/>
      <c r="Y167" s="106"/>
      <c r="Z167" s="106"/>
      <c r="AA167" s="106"/>
      <c r="AB167" s="106"/>
      <c r="AC167" s="122"/>
      <c r="AD167" s="120"/>
      <c r="AE167" s="120"/>
      <c r="AF167" s="120"/>
      <c r="AG167" s="120"/>
      <c r="AH167" s="120"/>
    </row>
    <row r="168" spans="1:34" ht="15" customHeight="1" x14ac:dyDescent="0.3">
      <c r="A168" s="3"/>
      <c r="B168" s="25" t="s">
        <v>131</v>
      </c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5"/>
      <c r="X168" s="121"/>
      <c r="Y168" s="106"/>
      <c r="Z168" s="106"/>
      <c r="AA168" s="106"/>
      <c r="AB168" s="106"/>
      <c r="AC168" s="122"/>
      <c r="AD168" s="120"/>
      <c r="AE168" s="120"/>
      <c r="AF168" s="120"/>
      <c r="AG168" s="120"/>
      <c r="AH168" s="120"/>
    </row>
    <row r="169" spans="1:34" ht="15" customHeight="1" x14ac:dyDescent="0.3">
      <c r="A169" s="3"/>
      <c r="B169" s="9"/>
      <c r="C169" s="152"/>
      <c r="D169" s="12"/>
      <c r="E169" s="12"/>
      <c r="F169" s="12"/>
      <c r="G169" s="12"/>
      <c r="H169" s="12"/>
      <c r="I169" s="12"/>
      <c r="J169" s="12"/>
      <c r="K169" s="12"/>
      <c r="L169" s="305"/>
      <c r="M169" s="302"/>
      <c r="N169" s="302"/>
      <c r="O169" s="302"/>
      <c r="P169" s="302"/>
      <c r="Q169" s="206"/>
      <c r="R169" s="206"/>
      <c r="S169" s="302"/>
      <c r="T169" s="302"/>
      <c r="U169" s="302"/>
      <c r="V169" s="156"/>
      <c r="W169" s="96"/>
      <c r="X169" s="121"/>
      <c r="Y169" s="106"/>
      <c r="Z169" s="106"/>
      <c r="AA169" s="106"/>
      <c r="AB169" s="106"/>
      <c r="AC169" s="122"/>
      <c r="AD169" s="120"/>
      <c r="AE169" s="120"/>
      <c r="AF169" s="120"/>
      <c r="AG169" s="120"/>
      <c r="AH169" s="120"/>
    </row>
    <row r="170" spans="1:34" ht="15" customHeight="1" x14ac:dyDescent="0.3">
      <c r="A170" s="3"/>
      <c r="B170" s="11" t="s">
        <v>132</v>
      </c>
      <c r="C170" s="162"/>
      <c r="D170" s="510"/>
      <c r="E170" s="511"/>
      <c r="F170" s="511"/>
      <c r="G170" s="511"/>
      <c r="H170" s="511"/>
      <c r="I170" s="511"/>
      <c r="J170" s="511"/>
      <c r="K170" s="511"/>
      <c r="L170" s="511"/>
      <c r="M170" s="511"/>
      <c r="N170" s="511"/>
      <c r="O170" s="511"/>
      <c r="P170" s="512"/>
      <c r="Q170" s="518" t="s">
        <v>133</v>
      </c>
      <c r="R170" s="422"/>
      <c r="S170" s="510"/>
      <c r="T170" s="511"/>
      <c r="U170" s="511"/>
      <c r="V170" s="511"/>
      <c r="W170" s="513"/>
      <c r="X170" s="121"/>
      <c r="Y170" s="106"/>
      <c r="Z170" s="106"/>
      <c r="AA170" s="106"/>
      <c r="AB170" s="106"/>
      <c r="AC170" s="122"/>
      <c r="AD170" s="120"/>
      <c r="AE170" s="120"/>
      <c r="AF170" s="120"/>
      <c r="AG170" s="120"/>
      <c r="AH170" s="120"/>
    </row>
    <row r="171" spans="1:34" ht="15" customHeight="1" x14ac:dyDescent="0.3">
      <c r="A171" s="3"/>
      <c r="B171" s="9"/>
      <c r="C171" s="152"/>
      <c r="D171" s="13"/>
      <c r="E171" s="13"/>
      <c r="F171" s="13"/>
      <c r="G171" s="175"/>
      <c r="H171" s="175"/>
      <c r="I171" s="175"/>
      <c r="J171" s="175"/>
      <c r="K171" s="175"/>
      <c r="L171" s="306"/>
      <c r="M171" s="261"/>
      <c r="N171" s="261"/>
      <c r="O171" s="261"/>
      <c r="P171" s="261"/>
      <c r="Q171" s="206"/>
      <c r="R171" s="302"/>
      <c r="S171" s="177"/>
      <c r="T171" s="177"/>
      <c r="U171" s="177"/>
      <c r="V171" s="178"/>
      <c r="W171" s="131"/>
      <c r="X171" s="121"/>
      <c r="Y171" s="106"/>
      <c r="Z171" s="106"/>
      <c r="AA171" s="106"/>
      <c r="AB171" s="106"/>
      <c r="AC171" s="122"/>
      <c r="AD171" s="120"/>
      <c r="AE171" s="120"/>
      <c r="AF171" s="120"/>
      <c r="AG171" s="120"/>
      <c r="AH171" s="120"/>
    </row>
    <row r="172" spans="1:34" ht="15" customHeight="1" x14ac:dyDescent="0.3">
      <c r="A172" s="3"/>
      <c r="B172" s="11" t="s">
        <v>134</v>
      </c>
      <c r="C172" s="152"/>
      <c r="D172" s="152"/>
      <c r="E172" s="152"/>
      <c r="F172" s="162"/>
      <c r="G172" s="519"/>
      <c r="H172" s="520"/>
      <c r="I172" s="520"/>
      <c r="J172" s="520"/>
      <c r="K172" s="520"/>
      <c r="L172" s="521"/>
      <c r="M172" s="522" t="s">
        <v>135</v>
      </c>
      <c r="N172" s="523"/>
      <c r="O172" s="523"/>
      <c r="P172" s="523"/>
      <c r="Q172" s="524"/>
      <c r="R172" s="519"/>
      <c r="S172" s="520"/>
      <c r="T172" s="520"/>
      <c r="U172" s="520"/>
      <c r="V172" s="520"/>
      <c r="W172" s="525"/>
      <c r="X172" s="121"/>
      <c r="Y172" s="106"/>
      <c r="Z172" s="106"/>
      <c r="AA172" s="106"/>
      <c r="AB172" s="106"/>
      <c r="AC172" s="122"/>
      <c r="AD172" s="120"/>
      <c r="AE172" s="120"/>
      <c r="AF172" s="120"/>
      <c r="AG172" s="120"/>
      <c r="AH172" s="120"/>
    </row>
    <row r="173" spans="1:34" ht="15" customHeight="1" x14ac:dyDescent="0.3">
      <c r="A173" s="3"/>
      <c r="B173" s="9"/>
      <c r="C173" s="152"/>
      <c r="D173" s="12"/>
      <c r="E173" s="12"/>
      <c r="F173" s="12"/>
      <c r="G173" s="175"/>
      <c r="H173" s="175"/>
      <c r="I173" s="175"/>
      <c r="J173" s="175"/>
      <c r="K173" s="13"/>
      <c r="L173" s="211"/>
      <c r="M173" s="206"/>
      <c r="N173" s="302"/>
      <c r="O173" s="302"/>
      <c r="P173" s="302"/>
      <c r="Q173" s="302"/>
      <c r="R173" s="177"/>
      <c r="S173" s="261"/>
      <c r="T173" s="261"/>
      <c r="U173" s="261"/>
      <c r="V173" s="158"/>
      <c r="W173" s="98"/>
      <c r="X173" s="121"/>
      <c r="Y173" s="106"/>
      <c r="Z173" s="106"/>
      <c r="AA173" s="106"/>
      <c r="AB173" s="106"/>
      <c r="AC173" s="122"/>
      <c r="AD173" s="120"/>
      <c r="AE173" s="120"/>
      <c r="AF173" s="120"/>
      <c r="AG173" s="120"/>
      <c r="AH173" s="120"/>
    </row>
    <row r="174" spans="1:34" ht="15" customHeight="1" x14ac:dyDescent="0.3">
      <c r="A174" s="3"/>
      <c r="B174" s="413" t="s">
        <v>136</v>
      </c>
      <c r="C174" s="500"/>
      <c r="D174" s="501"/>
      <c r="E174" s="502"/>
      <c r="F174" s="502"/>
      <c r="G174" s="502"/>
      <c r="H174" s="502"/>
      <c r="I174" s="502"/>
      <c r="J174" s="503"/>
      <c r="K174" s="164"/>
      <c r="L174" s="183" t="s">
        <v>137</v>
      </c>
      <c r="M174" s="307"/>
      <c r="N174" s="510"/>
      <c r="O174" s="511"/>
      <c r="P174" s="511"/>
      <c r="Q174" s="511"/>
      <c r="R174" s="512"/>
      <c r="S174" s="101"/>
      <c r="T174" s="106"/>
      <c r="U174" s="106"/>
      <c r="V174" s="106"/>
      <c r="W174" s="15"/>
      <c r="X174" s="121"/>
      <c r="Y174" s="106"/>
      <c r="Z174" s="106"/>
      <c r="AA174" s="106"/>
      <c r="AB174" s="106"/>
      <c r="AC174" s="122"/>
      <c r="AD174" s="120"/>
      <c r="AE174" s="120"/>
      <c r="AF174" s="120"/>
      <c r="AG174" s="120"/>
      <c r="AH174" s="120"/>
    </row>
    <row r="175" spans="1:34" ht="15" customHeight="1" x14ac:dyDescent="0.3">
      <c r="A175" s="3"/>
      <c r="B175" s="413"/>
      <c r="C175" s="500"/>
      <c r="D175" s="504"/>
      <c r="E175" s="505"/>
      <c r="F175" s="505"/>
      <c r="G175" s="505"/>
      <c r="H175" s="505"/>
      <c r="I175" s="505"/>
      <c r="J175" s="506"/>
      <c r="K175" s="164"/>
      <c r="L175" s="214"/>
      <c r="M175" s="206"/>
      <c r="N175" s="177"/>
      <c r="O175" s="177"/>
      <c r="P175" s="177"/>
      <c r="Q175" s="177"/>
      <c r="R175" s="177"/>
      <c r="S175" s="302"/>
      <c r="T175" s="302"/>
      <c r="U175" s="302"/>
      <c r="V175" s="156"/>
      <c r="W175" s="96"/>
      <c r="X175" s="121"/>
      <c r="Y175" s="106"/>
      <c r="Z175" s="106"/>
      <c r="AA175" s="106"/>
      <c r="AB175" s="106"/>
      <c r="AC175" s="122"/>
      <c r="AD175" s="120"/>
      <c r="AE175" s="120"/>
      <c r="AF175" s="120"/>
      <c r="AG175" s="120"/>
      <c r="AH175" s="120"/>
    </row>
    <row r="176" spans="1:34" ht="15" customHeight="1" x14ac:dyDescent="0.3">
      <c r="A176" s="3"/>
      <c r="B176" s="413"/>
      <c r="C176" s="500"/>
      <c r="D176" s="507"/>
      <c r="E176" s="508"/>
      <c r="F176" s="508"/>
      <c r="G176" s="508"/>
      <c r="H176" s="508"/>
      <c r="I176" s="508"/>
      <c r="J176" s="509"/>
      <c r="K176" s="164"/>
      <c r="L176" s="183" t="s">
        <v>138</v>
      </c>
      <c r="M176" s="307"/>
      <c r="N176" s="510"/>
      <c r="O176" s="511"/>
      <c r="P176" s="511"/>
      <c r="Q176" s="511"/>
      <c r="R176" s="511"/>
      <c r="S176" s="511"/>
      <c r="T176" s="511"/>
      <c r="U176" s="511"/>
      <c r="V176" s="511"/>
      <c r="W176" s="513"/>
      <c r="X176" s="121"/>
      <c r="Y176" s="106"/>
      <c r="Z176" s="106"/>
      <c r="AA176" s="106"/>
      <c r="AB176" s="106"/>
      <c r="AC176" s="122"/>
      <c r="AD176" s="120"/>
      <c r="AE176" s="120"/>
      <c r="AF176" s="120"/>
      <c r="AG176" s="120"/>
      <c r="AH176" s="120"/>
    </row>
    <row r="177" spans="1:34" ht="15" customHeight="1" x14ac:dyDescent="0.3">
      <c r="A177" s="3"/>
      <c r="B177" s="9"/>
      <c r="C177" s="152"/>
      <c r="D177" s="13"/>
      <c r="E177" s="13"/>
      <c r="F177" s="13"/>
      <c r="G177" s="13"/>
      <c r="H177" s="13"/>
      <c r="I177" s="13"/>
      <c r="J177" s="13"/>
      <c r="K177" s="152"/>
      <c r="L177" s="214"/>
      <c r="M177" s="106"/>
      <c r="N177" s="158"/>
      <c r="O177" s="158"/>
      <c r="P177" s="158"/>
      <c r="Q177" s="158"/>
      <c r="R177" s="158"/>
      <c r="S177" s="158"/>
      <c r="T177" s="158"/>
      <c r="U177" s="158"/>
      <c r="V177" s="158"/>
      <c r="W177" s="98"/>
      <c r="X177" s="121"/>
      <c r="Y177" s="106"/>
      <c r="Z177" s="106"/>
      <c r="AA177" s="106"/>
      <c r="AB177" s="106"/>
      <c r="AC177" s="122"/>
      <c r="AD177" s="120"/>
      <c r="AE177" s="120"/>
      <c r="AF177" s="120"/>
      <c r="AG177" s="120"/>
      <c r="AH177" s="120"/>
    </row>
    <row r="178" spans="1:34" ht="15" customHeight="1" thickBot="1" x14ac:dyDescent="0.35">
      <c r="A178" s="132"/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160"/>
      <c r="X178" s="133"/>
      <c r="Y178" s="134"/>
      <c r="Z178" s="134"/>
      <c r="AA178" s="134"/>
      <c r="AB178" s="134"/>
      <c r="AC178" s="135"/>
      <c r="AD178" s="136"/>
      <c r="AE178" s="137"/>
      <c r="AF178" s="137"/>
      <c r="AG178" s="137"/>
      <c r="AH178" s="137"/>
    </row>
  </sheetData>
  <sheetProtection algorithmName="SHA-512" hashValue="7zy4UslqFYyWzo9QDIMoUjo+23pCUk/z/SIsOr1XLveEqAKsg6yzvjH4/mChsIvmLaq1SNo6PLVdcVE1IPRVbA==" saltValue="2DemRe8PabHqCwukpjU8gA==" spinCount="100000" sheet="1" objects="1" scenarios="1"/>
  <mergeCells count="171">
    <mergeCell ref="J13:M13"/>
    <mergeCell ref="B116:K116"/>
    <mergeCell ref="B174:C176"/>
    <mergeCell ref="D174:J176"/>
    <mergeCell ref="N174:R174"/>
    <mergeCell ref="N176:W176"/>
    <mergeCell ref="B144:W144"/>
    <mergeCell ref="D170:P170"/>
    <mergeCell ref="Q170:R170"/>
    <mergeCell ref="S170:W170"/>
    <mergeCell ref="G172:L172"/>
    <mergeCell ref="M172:Q172"/>
    <mergeCell ref="R172:W172"/>
    <mergeCell ref="B166:W166"/>
    <mergeCell ref="B142:W142"/>
    <mergeCell ref="V139:W139"/>
    <mergeCell ref="T139:U139"/>
    <mergeCell ref="B141:M141"/>
    <mergeCell ref="V138:W138"/>
    <mergeCell ref="T138:U138"/>
    <mergeCell ref="W59:X59"/>
    <mergeCell ref="T57:V57"/>
    <mergeCell ref="B136:L136"/>
    <mergeCell ref="D96:E96"/>
    <mergeCell ref="B118:L118"/>
    <mergeCell ref="C120:K120"/>
    <mergeCell ref="B110:J110"/>
    <mergeCell ref="K119:L119"/>
    <mergeCell ref="B111:J111"/>
    <mergeCell ref="B112:J112"/>
    <mergeCell ref="B113:J113"/>
    <mergeCell ref="B114:J114"/>
    <mergeCell ref="J117:K117"/>
    <mergeCell ref="B133:I133"/>
    <mergeCell ref="C121:K121"/>
    <mergeCell ref="C122:K122"/>
    <mergeCell ref="C123:K123"/>
    <mergeCell ref="C124:K124"/>
    <mergeCell ref="B130:I130"/>
    <mergeCell ref="B131:I131"/>
    <mergeCell ref="B132:I132"/>
    <mergeCell ref="B129:I129"/>
    <mergeCell ref="J127:L127"/>
    <mergeCell ref="B99:C99"/>
    <mergeCell ref="B97:C97"/>
    <mergeCell ref="B96:C96"/>
    <mergeCell ref="B95:C95"/>
    <mergeCell ref="B94:C94"/>
    <mergeCell ref="B93:C93"/>
    <mergeCell ref="B91:C91"/>
    <mergeCell ref="B98:C98"/>
    <mergeCell ref="D97:E97"/>
    <mergeCell ref="D94:E94"/>
    <mergeCell ref="D95:E95"/>
    <mergeCell ref="D98:E98"/>
    <mergeCell ref="D99:E99"/>
    <mergeCell ref="D87:E87"/>
    <mergeCell ref="D88:E88"/>
    <mergeCell ref="D89:E89"/>
    <mergeCell ref="D90:E90"/>
    <mergeCell ref="D91:E91"/>
    <mergeCell ref="D92:E92"/>
    <mergeCell ref="D93:E93"/>
    <mergeCell ref="B85:C85"/>
    <mergeCell ref="D85:E85"/>
    <mergeCell ref="B88:C88"/>
    <mergeCell ref="B87:C87"/>
    <mergeCell ref="B86:C86"/>
    <mergeCell ref="B90:C90"/>
    <mergeCell ref="B89:C89"/>
    <mergeCell ref="B92:C92"/>
    <mergeCell ref="B84:C84"/>
    <mergeCell ref="B83:C83"/>
    <mergeCell ref="B82:C82"/>
    <mergeCell ref="B81:C81"/>
    <mergeCell ref="B80:C80"/>
    <mergeCell ref="B79:C79"/>
    <mergeCell ref="B78:C78"/>
    <mergeCell ref="B77:C77"/>
    <mergeCell ref="D86:E86"/>
    <mergeCell ref="D84:E84"/>
    <mergeCell ref="D83:E83"/>
    <mergeCell ref="D82:E82"/>
    <mergeCell ref="D81:E81"/>
    <mergeCell ref="D80:E80"/>
    <mergeCell ref="D79:E79"/>
    <mergeCell ref="D78:E78"/>
    <mergeCell ref="D77:E77"/>
    <mergeCell ref="B1:L1"/>
    <mergeCell ref="B4:F4"/>
    <mergeCell ref="G4:W4"/>
    <mergeCell ref="G5:W5"/>
    <mergeCell ref="B7:F7"/>
    <mergeCell ref="G7:M7"/>
    <mergeCell ref="N7:P7"/>
    <mergeCell ref="Q7:W7"/>
    <mergeCell ref="B10:C10"/>
    <mergeCell ref="D10:F10"/>
    <mergeCell ref="G10:M10"/>
    <mergeCell ref="N10:R10"/>
    <mergeCell ref="S10:W10"/>
    <mergeCell ref="B9:C9"/>
    <mergeCell ref="D9:F9"/>
    <mergeCell ref="J9:K9"/>
    <mergeCell ref="G9:H9"/>
    <mergeCell ref="M1:Z1"/>
    <mergeCell ref="M20:S20"/>
    <mergeCell ref="M21:S21"/>
    <mergeCell ref="T20:U20"/>
    <mergeCell ref="F66:H66"/>
    <mergeCell ref="I66:K66"/>
    <mergeCell ref="L66:N66"/>
    <mergeCell ref="O66:Q66"/>
    <mergeCell ref="R66:T66"/>
    <mergeCell ref="U66:W66"/>
    <mergeCell ref="T21:U21"/>
    <mergeCell ref="B23:F23"/>
    <mergeCell ref="P37:R37"/>
    <mergeCell ref="S37:T37"/>
    <mergeCell ref="W44:X44"/>
    <mergeCell ref="B44:K44"/>
    <mergeCell ref="T44:V44"/>
    <mergeCell ref="B66:C67"/>
    <mergeCell ref="W50:X50"/>
    <mergeCell ref="T50:V50"/>
    <mergeCell ref="B63:Y63"/>
    <mergeCell ref="Y66:AC66"/>
    <mergeCell ref="X66:X67"/>
    <mergeCell ref="B68:C68"/>
    <mergeCell ref="B76:C76"/>
    <mergeCell ref="B75:C75"/>
    <mergeCell ref="B74:C74"/>
    <mergeCell ref="B73:C73"/>
    <mergeCell ref="B61:Y61"/>
    <mergeCell ref="B62:Y62"/>
    <mergeCell ref="W49:X49"/>
    <mergeCell ref="T49:V49"/>
    <mergeCell ref="D68:E68"/>
    <mergeCell ref="D69:E69"/>
    <mergeCell ref="D76:E76"/>
    <mergeCell ref="D75:E75"/>
    <mergeCell ref="D74:E74"/>
    <mergeCell ref="D73:E73"/>
    <mergeCell ref="D72:E72"/>
    <mergeCell ref="D71:E71"/>
    <mergeCell ref="D70:E70"/>
    <mergeCell ref="B72:C72"/>
    <mergeCell ref="B16:I16"/>
    <mergeCell ref="J18:K18"/>
    <mergeCell ref="B25:C25"/>
    <mergeCell ref="B26:C26"/>
    <mergeCell ref="B71:C71"/>
    <mergeCell ref="B69:C69"/>
    <mergeCell ref="B70:C70"/>
    <mergeCell ref="D66:E67"/>
    <mergeCell ref="B43:G43"/>
    <mergeCell ref="B58:C58"/>
    <mergeCell ref="H20:I20"/>
    <mergeCell ref="H21:I21"/>
    <mergeCell ref="B20:G20"/>
    <mergeCell ref="B21:G21"/>
    <mergeCell ref="B40:J40"/>
    <mergeCell ref="B27:C27"/>
    <mergeCell ref="B30:C30"/>
    <mergeCell ref="B31:C31"/>
    <mergeCell ref="B32:C32"/>
    <mergeCell ref="B35:C35"/>
    <mergeCell ref="B36:C36"/>
    <mergeCell ref="B37:C37"/>
    <mergeCell ref="G64:X64"/>
    <mergeCell ref="W57:X57"/>
  </mergeCells>
  <conditionalFormatting sqref="S37 W44:W45 W49:W53 T138:T139">
    <cfRule type="cellIs" dxfId="4" priority="1" stopIfTrue="1" operator="greaterThan">
      <formula>0.51</formula>
    </cfRule>
    <cfRule type="cellIs" dxfId="3" priority="2" stopIfTrue="1" operator="lessThan">
      <formula>0.5</formula>
    </cfRule>
    <cfRule type="cellIs" dxfId="2" priority="3" stopIfTrue="1" operator="greaterThan">
      <formula>0.5</formula>
    </cfRule>
  </conditionalFormatting>
  <conditionalFormatting sqref="W150:W156">
    <cfRule type="containsText" dxfId="1" priority="4" stopIfTrue="1" operator="containsText" text="N">
      <formula>NOT(ISERROR(FIND(UPPER("N"),UPPER(W150))))</formula>
      <formula>"N"</formula>
    </cfRule>
    <cfRule type="cellIs" dxfId="0" priority="4" stopIfTrue="1" operator="greaterThan">
      <formula>8</formula>
    </cfRule>
  </conditionalFormatting>
  <pageMargins left="3.9370099999999998E-2" right="3.9370099999999998E-2" top="0.748031" bottom="0.55118100000000003" header="0.31496099999999999" footer="0.31496099999999999"/>
  <pageSetup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>
      <selection activeCell="E7" sqref="E7"/>
    </sheetView>
  </sheetViews>
  <sheetFormatPr defaultColWidth="8.6640625" defaultRowHeight="15" customHeight="1" x14ac:dyDescent="0.3"/>
  <cols>
    <col min="1" max="6" width="8.6640625" style="1" customWidth="1"/>
    <col min="7" max="16384" width="8.6640625" style="1"/>
  </cols>
  <sheetData>
    <row r="1" spans="1:5" ht="13.5" customHeight="1" x14ac:dyDescent="0.3">
      <c r="A1" s="138"/>
      <c r="B1" s="138"/>
      <c r="C1" s="138"/>
      <c r="D1" s="138"/>
      <c r="E1" s="138"/>
    </row>
    <row r="2" spans="1:5" ht="13.5" customHeight="1" x14ac:dyDescent="0.3">
      <c r="A2" s="138"/>
      <c r="B2" s="138"/>
      <c r="C2" s="138"/>
      <c r="D2" s="138"/>
      <c r="E2" s="138"/>
    </row>
    <row r="3" spans="1:5" ht="13.5" customHeight="1" x14ac:dyDescent="0.3">
      <c r="A3" s="138"/>
      <c r="B3" s="138"/>
      <c r="C3" s="138"/>
      <c r="D3" s="138"/>
      <c r="E3" s="138"/>
    </row>
    <row r="4" spans="1:5" ht="13.5" customHeight="1" x14ac:dyDescent="0.3">
      <c r="A4" s="138"/>
      <c r="B4" s="138"/>
      <c r="C4" s="138"/>
      <c r="D4" s="138"/>
      <c r="E4" s="138"/>
    </row>
    <row r="5" spans="1:5" ht="13.5" customHeight="1" x14ac:dyDescent="0.3">
      <c r="A5" s="138"/>
      <c r="B5" s="138"/>
      <c r="C5" s="138"/>
      <c r="D5" s="138"/>
      <c r="E5" s="138"/>
    </row>
    <row r="6" spans="1:5" ht="13.5" customHeight="1" x14ac:dyDescent="0.3">
      <c r="A6" s="138"/>
      <c r="B6" s="138"/>
      <c r="C6" s="138"/>
      <c r="D6" s="138"/>
      <c r="E6" s="138"/>
    </row>
    <row r="7" spans="1:5" ht="13.5" customHeight="1" x14ac:dyDescent="0.3">
      <c r="A7" s="138"/>
      <c r="B7" s="138"/>
      <c r="C7" s="138"/>
      <c r="D7" s="138"/>
      <c r="E7" s="138"/>
    </row>
    <row r="8" spans="1:5" ht="13.5" customHeight="1" x14ac:dyDescent="0.3">
      <c r="A8" s="138"/>
      <c r="B8" s="138"/>
      <c r="C8" s="138"/>
      <c r="D8" s="138"/>
      <c r="E8" s="138"/>
    </row>
    <row r="9" spans="1:5" ht="13.5" customHeight="1" x14ac:dyDescent="0.3">
      <c r="A9" s="138"/>
      <c r="B9" s="138"/>
      <c r="C9" s="138"/>
      <c r="D9" s="138"/>
      <c r="E9" s="138"/>
    </row>
    <row r="10" spans="1:5" ht="13.5" customHeight="1" x14ac:dyDescent="0.3">
      <c r="A10" s="138"/>
      <c r="B10" s="138"/>
      <c r="C10" s="138"/>
      <c r="D10" s="138"/>
      <c r="E10" s="13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6640625" defaultRowHeight="15" customHeight="1" x14ac:dyDescent="0.3"/>
  <cols>
    <col min="1" max="6" width="8.6640625" style="1" customWidth="1"/>
    <col min="7" max="16384" width="8.6640625" style="1"/>
  </cols>
  <sheetData>
    <row r="1" spans="1:5" ht="13.5" customHeight="1" x14ac:dyDescent="0.3">
      <c r="A1" s="138"/>
      <c r="B1" s="138"/>
      <c r="C1" s="138"/>
      <c r="D1" s="138"/>
      <c r="E1" s="138"/>
    </row>
    <row r="2" spans="1:5" ht="13.5" customHeight="1" x14ac:dyDescent="0.3">
      <c r="A2" s="138"/>
      <c r="B2" s="138"/>
      <c r="C2" s="138"/>
      <c r="D2" s="138"/>
      <c r="E2" s="138"/>
    </row>
    <row r="3" spans="1:5" ht="13.5" customHeight="1" x14ac:dyDescent="0.3">
      <c r="A3" s="138"/>
      <c r="B3" s="138"/>
      <c r="C3" s="138"/>
      <c r="D3" s="138"/>
      <c r="E3" s="138"/>
    </row>
    <row r="4" spans="1:5" ht="13.5" customHeight="1" x14ac:dyDescent="0.3">
      <c r="A4" s="138"/>
      <c r="B4" s="138"/>
      <c r="C4" s="138"/>
      <c r="D4" s="138"/>
      <c r="E4" s="138"/>
    </row>
    <row r="5" spans="1:5" ht="13.5" customHeight="1" x14ac:dyDescent="0.3">
      <c r="A5" s="138"/>
      <c r="B5" s="138"/>
      <c r="C5" s="138"/>
      <c r="D5" s="138"/>
      <c r="E5" s="138"/>
    </row>
    <row r="6" spans="1:5" ht="13.5" customHeight="1" x14ac:dyDescent="0.3">
      <c r="A6" s="138"/>
      <c r="B6" s="138"/>
      <c r="C6" s="138"/>
      <c r="D6" s="138"/>
      <c r="E6" s="138"/>
    </row>
    <row r="7" spans="1:5" ht="13.5" customHeight="1" x14ac:dyDescent="0.3">
      <c r="A7" s="138"/>
      <c r="B7" s="138"/>
      <c r="C7" s="138"/>
      <c r="D7" s="138"/>
      <c r="E7" s="138"/>
    </row>
    <row r="8" spans="1:5" ht="13.5" customHeight="1" x14ac:dyDescent="0.3">
      <c r="A8" s="138"/>
      <c r="B8" s="138"/>
      <c r="C8" s="138"/>
      <c r="D8" s="138"/>
      <c r="E8" s="138"/>
    </row>
    <row r="9" spans="1:5" ht="13.5" customHeight="1" x14ac:dyDescent="0.3">
      <c r="A9" s="138"/>
      <c r="B9" s="138"/>
      <c r="C9" s="138"/>
      <c r="D9" s="138"/>
      <c r="E9" s="138"/>
    </row>
    <row r="10" spans="1:5" ht="13.5" customHeight="1" x14ac:dyDescent="0.3">
      <c r="A10" s="138"/>
      <c r="B10" s="138"/>
      <c r="C10" s="138"/>
      <c r="D10" s="138"/>
      <c r="E10" s="13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eba47-6651-4394-81dc-1736b16e56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E6E63F04678446A081A65AD5032E58" ma:contentTypeVersion="16" ma:contentTypeDescription="Create a new document." ma:contentTypeScope="" ma:versionID="3cde5472c5f23c1b2693b28cc3e69c6f">
  <xsd:schema xmlns:xsd="http://www.w3.org/2001/XMLSchema" xmlns:xs="http://www.w3.org/2001/XMLSchema" xmlns:p="http://schemas.microsoft.com/office/2006/metadata/properties" xmlns:ns3="105eba47-6651-4394-81dc-1736b16e5683" xmlns:ns4="903994d7-3180-47e2-b6c0-00a28e26462a" targetNamespace="http://schemas.microsoft.com/office/2006/metadata/properties" ma:root="true" ma:fieldsID="f3a08ef6537282acc89a6173619d69c6" ns3:_="" ns4:_="">
    <xsd:import namespace="105eba47-6651-4394-81dc-1736b16e5683"/>
    <xsd:import namespace="903994d7-3180-47e2-b6c0-00a28e2646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eba47-6651-4394-81dc-1736b16e5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994d7-3180-47e2-b6c0-00a28e2646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24670-48DF-4B08-8C17-2BD97D2691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BB8E5-2387-4248-8BE9-3C846C628E9F}">
  <ds:schemaRefs>
    <ds:schemaRef ds:uri="http://schemas.microsoft.com/office/2006/metadata/properties"/>
    <ds:schemaRef ds:uri="http://schemas.microsoft.com/office/infopath/2007/PartnerControls"/>
    <ds:schemaRef ds:uri="105eba47-6651-4394-81dc-1736b16e5683"/>
  </ds:schemaRefs>
</ds:datastoreItem>
</file>

<file path=customXml/itemProps3.xml><?xml version="1.0" encoding="utf-8"?>
<ds:datastoreItem xmlns:ds="http://schemas.openxmlformats.org/officeDocument/2006/customXml" ds:itemID="{E4682EC3-E0EE-4FC3-A0DC-D9FC17F86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eba47-6651-4394-81dc-1736b16e5683"/>
    <ds:schemaRef ds:uri="903994d7-3180-47e2-b6c0-00a28e2646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Den 2026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rochelle</dc:creator>
  <cp:keywords/>
  <dc:description/>
  <cp:lastModifiedBy>Rochelle Booyens</cp:lastModifiedBy>
  <cp:revision/>
  <dcterms:created xsi:type="dcterms:W3CDTF">2024-03-05T15:45:23Z</dcterms:created>
  <dcterms:modified xsi:type="dcterms:W3CDTF">2026-07-01T17:17:11Z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0x010100D3E6E63F04678446A081A65AD5032E58</vt:lpwstr>
  </property>
</Properties>
</file>